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UZIV\VZAK\HOJG\1_Akce 2016\Hlubčická 11-oprava sociálek\Hlubčická 11  zadání\"/>
    </mc:Choice>
  </mc:AlternateContent>
  <bookViews>
    <workbookView xWindow="360" yWindow="270" windowWidth="18735" windowHeight="11760" activeTab="4"/>
  </bookViews>
  <sheets>
    <sheet name="Pokyny pro vyplnění" sheetId="11" r:id="rId1"/>
    <sheet name="Stavba" sheetId="1" r:id="rId2"/>
    <sheet name="VzorPolozky" sheetId="10" state="hidden" r:id="rId3"/>
    <sheet name="005-1 005-01 Pol" sheetId="12" r:id="rId4"/>
    <sheet name="005-1 005-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'005-1 005-01 Pol'!$A$1:$U$202</definedName>
    <definedName name="_xlnm.Print_Area" localSheetId="4">'005-1 005-02 Pol'!$A$1:$U$170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60" i="13" l="1"/>
  <c r="F42" i="1" s="1"/>
  <c r="G8" i="13"/>
  <c r="M8" i="13" s="1"/>
  <c r="I8" i="13"/>
  <c r="K8" i="13"/>
  <c r="O8" i="13"/>
  <c r="Q8" i="13"/>
  <c r="U8" i="13"/>
  <c r="G11" i="13"/>
  <c r="I11" i="13"/>
  <c r="K11" i="13"/>
  <c r="O11" i="13"/>
  <c r="Q11" i="13"/>
  <c r="U11" i="13"/>
  <c r="G13" i="13"/>
  <c r="M13" i="13" s="1"/>
  <c r="I13" i="13"/>
  <c r="K13" i="13"/>
  <c r="O13" i="13"/>
  <c r="Q13" i="13"/>
  <c r="U13" i="13"/>
  <c r="G14" i="13"/>
  <c r="M14" i="13" s="1"/>
  <c r="I14" i="13"/>
  <c r="K14" i="13"/>
  <c r="O14" i="13"/>
  <c r="Q14" i="13"/>
  <c r="U14" i="13"/>
  <c r="G15" i="13"/>
  <c r="M15" i="13" s="1"/>
  <c r="I15" i="13"/>
  <c r="K15" i="13"/>
  <c r="O15" i="13"/>
  <c r="Q15" i="13"/>
  <c r="U15" i="13"/>
  <c r="G16" i="13"/>
  <c r="M16" i="13" s="1"/>
  <c r="I16" i="13"/>
  <c r="K16" i="13"/>
  <c r="O16" i="13"/>
  <c r="Q16" i="13"/>
  <c r="U16" i="13"/>
  <c r="G18" i="13"/>
  <c r="M18" i="13" s="1"/>
  <c r="M17" i="13" s="1"/>
  <c r="I18" i="13"/>
  <c r="I17" i="13" s="1"/>
  <c r="K18" i="13"/>
  <c r="K17" i="13" s="1"/>
  <c r="O18" i="13"/>
  <c r="O17" i="13" s="1"/>
  <c r="Q18" i="13"/>
  <c r="Q17" i="13" s="1"/>
  <c r="U18" i="13"/>
  <c r="U17" i="13" s="1"/>
  <c r="G21" i="13"/>
  <c r="M21" i="13" s="1"/>
  <c r="I21" i="13"/>
  <c r="K21" i="13"/>
  <c r="O21" i="13"/>
  <c r="Q21" i="13"/>
  <c r="U21" i="13"/>
  <c r="G22" i="13"/>
  <c r="I22" i="13"/>
  <c r="K22" i="13"/>
  <c r="M22" i="13"/>
  <c r="O22" i="13"/>
  <c r="Q22" i="13"/>
  <c r="U22" i="13"/>
  <c r="G23" i="13"/>
  <c r="M23" i="13" s="1"/>
  <c r="I23" i="13"/>
  <c r="K23" i="13"/>
  <c r="O23" i="13"/>
  <c r="Q23" i="13"/>
  <c r="U23" i="13"/>
  <c r="G24" i="13"/>
  <c r="M24" i="13" s="1"/>
  <c r="I24" i="13"/>
  <c r="K24" i="13"/>
  <c r="O24" i="13"/>
  <c r="Q24" i="13"/>
  <c r="U24" i="13"/>
  <c r="U25" i="13"/>
  <c r="G26" i="13"/>
  <c r="G25" i="13" s="1"/>
  <c r="I26" i="13"/>
  <c r="I25" i="13" s="1"/>
  <c r="K26" i="13"/>
  <c r="K25" i="13" s="1"/>
  <c r="O26" i="13"/>
  <c r="O25" i="13" s="1"/>
  <c r="Q26" i="13"/>
  <c r="Q25" i="13" s="1"/>
  <c r="U26" i="13"/>
  <c r="G27" i="13"/>
  <c r="O27" i="13"/>
  <c r="G28" i="13"/>
  <c r="M28" i="13" s="1"/>
  <c r="M27" i="13" s="1"/>
  <c r="I28" i="13"/>
  <c r="I27" i="13" s="1"/>
  <c r="K28" i="13"/>
  <c r="K27" i="13" s="1"/>
  <c r="O28" i="13"/>
  <c r="Q28" i="13"/>
  <c r="Q27" i="13" s="1"/>
  <c r="U28" i="13"/>
  <c r="U27" i="13" s="1"/>
  <c r="G30" i="13"/>
  <c r="G29" i="13" s="1"/>
  <c r="I30" i="13"/>
  <c r="I29" i="13" s="1"/>
  <c r="K30" i="13"/>
  <c r="K29" i="13" s="1"/>
  <c r="O30" i="13"/>
  <c r="O29" i="13" s="1"/>
  <c r="Q30" i="13"/>
  <c r="Q29" i="13" s="1"/>
  <c r="U30" i="13"/>
  <c r="U29" i="13" s="1"/>
  <c r="G32" i="13"/>
  <c r="I32" i="13"/>
  <c r="K32" i="13"/>
  <c r="M32" i="13"/>
  <c r="O32" i="13"/>
  <c r="Q32" i="13"/>
  <c r="U32" i="13"/>
  <c r="G35" i="13"/>
  <c r="I35" i="13"/>
  <c r="K35" i="13"/>
  <c r="M35" i="13"/>
  <c r="O35" i="13"/>
  <c r="Q35" i="13"/>
  <c r="U35" i="13"/>
  <c r="G37" i="13"/>
  <c r="I37" i="13"/>
  <c r="K37" i="13"/>
  <c r="M37" i="13"/>
  <c r="O37" i="13"/>
  <c r="Q37" i="13"/>
  <c r="U37" i="13"/>
  <c r="G39" i="13"/>
  <c r="M39" i="13" s="1"/>
  <c r="I39" i="13"/>
  <c r="K39" i="13"/>
  <c r="O39" i="13"/>
  <c r="Q39" i="13"/>
  <c r="U39" i="13"/>
  <c r="G41" i="13"/>
  <c r="M41" i="13" s="1"/>
  <c r="I41" i="13"/>
  <c r="K41" i="13"/>
  <c r="O41" i="13"/>
  <c r="Q41" i="13"/>
  <c r="U41" i="13"/>
  <c r="G42" i="13"/>
  <c r="M42" i="13" s="1"/>
  <c r="I42" i="13"/>
  <c r="K42" i="13"/>
  <c r="O42" i="13"/>
  <c r="Q42" i="13"/>
  <c r="U42" i="13"/>
  <c r="G43" i="13"/>
  <c r="M43" i="13" s="1"/>
  <c r="I43" i="13"/>
  <c r="K43" i="13"/>
  <c r="O43" i="13"/>
  <c r="Q43" i="13"/>
  <c r="U43" i="13"/>
  <c r="G44" i="13"/>
  <c r="M44" i="13" s="1"/>
  <c r="I44" i="13"/>
  <c r="K44" i="13"/>
  <c r="O44" i="13"/>
  <c r="Q44" i="13"/>
  <c r="U44" i="13"/>
  <c r="G47" i="13"/>
  <c r="M47" i="13" s="1"/>
  <c r="I47" i="13"/>
  <c r="K47" i="13"/>
  <c r="O47" i="13"/>
  <c r="Q47" i="13"/>
  <c r="U47" i="13"/>
  <c r="G49" i="13"/>
  <c r="M49" i="13" s="1"/>
  <c r="I49" i="13"/>
  <c r="K49" i="13"/>
  <c r="O49" i="13"/>
  <c r="Q49" i="13"/>
  <c r="U49" i="13"/>
  <c r="G50" i="13"/>
  <c r="M50" i="13" s="1"/>
  <c r="I50" i="13"/>
  <c r="K50" i="13"/>
  <c r="O50" i="13"/>
  <c r="Q50" i="13"/>
  <c r="U50" i="13"/>
  <c r="G51" i="13"/>
  <c r="M51" i="13" s="1"/>
  <c r="I51" i="13"/>
  <c r="K51" i="13"/>
  <c r="O51" i="13"/>
  <c r="Q51" i="13"/>
  <c r="U51" i="13"/>
  <c r="G52" i="13"/>
  <c r="M52" i="13" s="1"/>
  <c r="I52" i="13"/>
  <c r="K52" i="13"/>
  <c r="O52" i="13"/>
  <c r="Q52" i="13"/>
  <c r="U52" i="13"/>
  <c r="G53" i="13"/>
  <c r="M53" i="13" s="1"/>
  <c r="I53" i="13"/>
  <c r="K53" i="13"/>
  <c r="O53" i="13"/>
  <c r="Q53" i="13"/>
  <c r="U53" i="13"/>
  <c r="G54" i="13"/>
  <c r="M54" i="13" s="1"/>
  <c r="I54" i="13"/>
  <c r="K54" i="13"/>
  <c r="O54" i="13"/>
  <c r="Q54" i="13"/>
  <c r="U54" i="13"/>
  <c r="G56" i="13"/>
  <c r="I56" i="13"/>
  <c r="K56" i="13"/>
  <c r="O56" i="13"/>
  <c r="Q56" i="13"/>
  <c r="U56" i="13"/>
  <c r="G57" i="13"/>
  <c r="M57" i="13" s="1"/>
  <c r="I57" i="13"/>
  <c r="K57" i="13"/>
  <c r="O57" i="13"/>
  <c r="Q57" i="13"/>
  <c r="U57" i="13"/>
  <c r="G58" i="13"/>
  <c r="M58" i="13" s="1"/>
  <c r="I58" i="13"/>
  <c r="K58" i="13"/>
  <c r="O58" i="13"/>
  <c r="Q58" i="13"/>
  <c r="U58" i="13"/>
  <c r="G59" i="13"/>
  <c r="M59" i="13" s="1"/>
  <c r="I59" i="13"/>
  <c r="K59" i="13"/>
  <c r="O59" i="13"/>
  <c r="Q59" i="13"/>
  <c r="U59" i="13"/>
  <c r="G60" i="13"/>
  <c r="M60" i="13" s="1"/>
  <c r="I60" i="13"/>
  <c r="K60" i="13"/>
  <c r="O60" i="13"/>
  <c r="Q60" i="13"/>
  <c r="U60" i="13"/>
  <c r="G61" i="13"/>
  <c r="I61" i="13"/>
  <c r="K61" i="13"/>
  <c r="M61" i="13"/>
  <c r="O61" i="13"/>
  <c r="Q61" i="13"/>
  <c r="U61" i="13"/>
  <c r="G62" i="13"/>
  <c r="M62" i="13" s="1"/>
  <c r="I62" i="13"/>
  <c r="K62" i="13"/>
  <c r="O62" i="13"/>
  <c r="Q62" i="13"/>
  <c r="U62" i="13"/>
  <c r="G63" i="13"/>
  <c r="M63" i="13" s="1"/>
  <c r="I63" i="13"/>
  <c r="K63" i="13"/>
  <c r="O63" i="13"/>
  <c r="Q63" i="13"/>
  <c r="U63" i="13"/>
  <c r="G64" i="13"/>
  <c r="M64" i="13" s="1"/>
  <c r="I64" i="13"/>
  <c r="K64" i="13"/>
  <c r="O64" i="13"/>
  <c r="Q64" i="13"/>
  <c r="U64" i="13"/>
  <c r="G66" i="13"/>
  <c r="M66" i="13" s="1"/>
  <c r="I66" i="13"/>
  <c r="K66" i="13"/>
  <c r="O66" i="13"/>
  <c r="Q66" i="13"/>
  <c r="U66" i="13"/>
  <c r="G67" i="13"/>
  <c r="I67" i="13"/>
  <c r="K67" i="13"/>
  <c r="M67" i="13"/>
  <c r="O67" i="13"/>
  <c r="Q67" i="13"/>
  <c r="U67" i="13"/>
  <c r="G68" i="13"/>
  <c r="M68" i="13" s="1"/>
  <c r="I68" i="13"/>
  <c r="K68" i="13"/>
  <c r="O68" i="13"/>
  <c r="Q68" i="13"/>
  <c r="U68" i="13"/>
  <c r="G69" i="13"/>
  <c r="M69" i="13" s="1"/>
  <c r="I69" i="13"/>
  <c r="K69" i="13"/>
  <c r="O69" i="13"/>
  <c r="Q69" i="13"/>
  <c r="U69" i="13"/>
  <c r="G70" i="13"/>
  <c r="M70" i="13" s="1"/>
  <c r="I70" i="13"/>
  <c r="K70" i="13"/>
  <c r="O70" i="13"/>
  <c r="Q70" i="13"/>
  <c r="U70" i="13"/>
  <c r="G71" i="13"/>
  <c r="I71" i="13"/>
  <c r="K71" i="13"/>
  <c r="M71" i="13"/>
  <c r="O71" i="13"/>
  <c r="Q71" i="13"/>
  <c r="U71" i="13"/>
  <c r="G72" i="13"/>
  <c r="M72" i="13" s="1"/>
  <c r="I72" i="13"/>
  <c r="K72" i="13"/>
  <c r="O72" i="13"/>
  <c r="Q72" i="13"/>
  <c r="U72" i="13"/>
  <c r="G73" i="13"/>
  <c r="M73" i="13" s="1"/>
  <c r="I73" i="13"/>
  <c r="K73" i="13"/>
  <c r="O73" i="13"/>
  <c r="Q73" i="13"/>
  <c r="U73" i="13"/>
  <c r="G74" i="13"/>
  <c r="M74" i="13" s="1"/>
  <c r="I74" i="13"/>
  <c r="K74" i="13"/>
  <c r="O74" i="13"/>
  <c r="Q74" i="13"/>
  <c r="U74" i="13"/>
  <c r="G75" i="13"/>
  <c r="I75" i="13"/>
  <c r="K75" i="13"/>
  <c r="M75" i="13"/>
  <c r="O75" i="13"/>
  <c r="Q75" i="13"/>
  <c r="U75" i="13"/>
  <c r="G76" i="13"/>
  <c r="M76" i="13" s="1"/>
  <c r="I76" i="13"/>
  <c r="K76" i="13"/>
  <c r="O76" i="13"/>
  <c r="Q76" i="13"/>
  <c r="U76" i="13"/>
  <c r="G77" i="13"/>
  <c r="I77" i="13"/>
  <c r="K77" i="13"/>
  <c r="M77" i="13"/>
  <c r="O77" i="13"/>
  <c r="Q77" i="13"/>
  <c r="U77" i="13"/>
  <c r="G79" i="13"/>
  <c r="M79" i="13" s="1"/>
  <c r="I79" i="13"/>
  <c r="K79" i="13"/>
  <c r="O79" i="13"/>
  <c r="Q79" i="13"/>
  <c r="U79" i="13"/>
  <c r="G80" i="13"/>
  <c r="M80" i="13" s="1"/>
  <c r="I80" i="13"/>
  <c r="K80" i="13"/>
  <c r="O80" i="13"/>
  <c r="Q80" i="13"/>
  <c r="U80" i="13"/>
  <c r="G81" i="13"/>
  <c r="M81" i="13" s="1"/>
  <c r="I81" i="13"/>
  <c r="K81" i="13"/>
  <c r="O81" i="13"/>
  <c r="Q81" i="13"/>
  <c r="U81" i="13"/>
  <c r="G82" i="13"/>
  <c r="M82" i="13" s="1"/>
  <c r="I82" i="13"/>
  <c r="K82" i="13"/>
  <c r="O82" i="13"/>
  <c r="Q82" i="13"/>
  <c r="U82" i="13"/>
  <c r="G83" i="13"/>
  <c r="I83" i="13"/>
  <c r="K83" i="13"/>
  <c r="M83" i="13"/>
  <c r="O83" i="13"/>
  <c r="Q83" i="13"/>
  <c r="U83" i="13"/>
  <c r="G84" i="13"/>
  <c r="M84" i="13" s="1"/>
  <c r="I84" i="13"/>
  <c r="K84" i="13"/>
  <c r="O84" i="13"/>
  <c r="Q84" i="13"/>
  <c r="U84" i="13"/>
  <c r="G85" i="13"/>
  <c r="M85" i="13" s="1"/>
  <c r="I85" i="13"/>
  <c r="K85" i="13"/>
  <c r="O85" i="13"/>
  <c r="Q85" i="13"/>
  <c r="U85" i="13"/>
  <c r="G86" i="13"/>
  <c r="M86" i="13" s="1"/>
  <c r="I86" i="13"/>
  <c r="K86" i="13"/>
  <c r="O86" i="13"/>
  <c r="Q86" i="13"/>
  <c r="U86" i="13"/>
  <c r="G87" i="13"/>
  <c r="I87" i="13"/>
  <c r="K87" i="13"/>
  <c r="M87" i="13"/>
  <c r="O87" i="13"/>
  <c r="Q87" i="13"/>
  <c r="U87" i="13"/>
  <c r="G88" i="13"/>
  <c r="M88" i="13" s="1"/>
  <c r="I88" i="13"/>
  <c r="K88" i="13"/>
  <c r="O88" i="13"/>
  <c r="Q88" i="13"/>
  <c r="U88" i="13"/>
  <c r="G89" i="13"/>
  <c r="M89" i="13" s="1"/>
  <c r="I89" i="13"/>
  <c r="K89" i="13"/>
  <c r="O89" i="13"/>
  <c r="Q89" i="13"/>
  <c r="U89" i="13"/>
  <c r="G90" i="13"/>
  <c r="M90" i="13" s="1"/>
  <c r="I90" i="13"/>
  <c r="K90" i="13"/>
  <c r="O90" i="13"/>
  <c r="Q90" i="13"/>
  <c r="U90" i="13"/>
  <c r="G91" i="13"/>
  <c r="M91" i="13" s="1"/>
  <c r="I91" i="13"/>
  <c r="K91" i="13"/>
  <c r="O91" i="13"/>
  <c r="Q91" i="13"/>
  <c r="U91" i="13"/>
  <c r="G92" i="13"/>
  <c r="M92" i="13" s="1"/>
  <c r="I92" i="13"/>
  <c r="K92" i="13"/>
  <c r="O92" i="13"/>
  <c r="Q92" i="13"/>
  <c r="U92" i="13"/>
  <c r="G93" i="13"/>
  <c r="M93" i="13" s="1"/>
  <c r="I93" i="13"/>
  <c r="K93" i="13"/>
  <c r="O93" i="13"/>
  <c r="Q93" i="13"/>
  <c r="U93" i="13"/>
  <c r="G94" i="13"/>
  <c r="M94" i="13" s="1"/>
  <c r="I94" i="13"/>
  <c r="K94" i="13"/>
  <c r="O94" i="13"/>
  <c r="Q94" i="13"/>
  <c r="U94" i="13"/>
  <c r="G95" i="13"/>
  <c r="I95" i="13"/>
  <c r="K95" i="13"/>
  <c r="M95" i="13"/>
  <c r="O95" i="13"/>
  <c r="Q95" i="13"/>
  <c r="U95" i="13"/>
  <c r="G96" i="13"/>
  <c r="M96" i="13" s="1"/>
  <c r="I96" i="13"/>
  <c r="K96" i="13"/>
  <c r="O96" i="13"/>
  <c r="Q96" i="13"/>
  <c r="U96" i="13"/>
  <c r="G97" i="13"/>
  <c r="M97" i="13" s="1"/>
  <c r="I97" i="13"/>
  <c r="K97" i="13"/>
  <c r="O97" i="13"/>
  <c r="Q97" i="13"/>
  <c r="U97" i="13"/>
  <c r="G99" i="13"/>
  <c r="M99" i="13" s="1"/>
  <c r="I99" i="13"/>
  <c r="K99" i="13"/>
  <c r="O99" i="13"/>
  <c r="Q99" i="13"/>
  <c r="U99" i="13"/>
  <c r="G101" i="13"/>
  <c r="M101" i="13" s="1"/>
  <c r="I101" i="13"/>
  <c r="K101" i="13"/>
  <c r="O101" i="13"/>
  <c r="Q101" i="13"/>
  <c r="U101" i="13"/>
  <c r="G102" i="13"/>
  <c r="I102" i="13"/>
  <c r="K102" i="13"/>
  <c r="M102" i="13"/>
  <c r="O102" i="13"/>
  <c r="Q102" i="13"/>
  <c r="U102" i="13"/>
  <c r="G103" i="13"/>
  <c r="M103" i="13" s="1"/>
  <c r="I103" i="13"/>
  <c r="K103" i="13"/>
  <c r="O103" i="13"/>
  <c r="Q103" i="13"/>
  <c r="U103" i="13"/>
  <c r="G105" i="13"/>
  <c r="I105" i="13"/>
  <c r="K105" i="13"/>
  <c r="O105" i="13"/>
  <c r="Q105" i="13"/>
  <c r="U105" i="13"/>
  <c r="G106" i="13"/>
  <c r="M106" i="13" s="1"/>
  <c r="I106" i="13"/>
  <c r="K106" i="13"/>
  <c r="O106" i="13"/>
  <c r="Q106" i="13"/>
  <c r="U106" i="13"/>
  <c r="G107" i="13"/>
  <c r="M107" i="13" s="1"/>
  <c r="I107" i="13"/>
  <c r="K107" i="13"/>
  <c r="O107" i="13"/>
  <c r="Q107" i="13"/>
  <c r="U107" i="13"/>
  <c r="G108" i="13"/>
  <c r="I108" i="13"/>
  <c r="K108" i="13"/>
  <c r="M108" i="13"/>
  <c r="O108" i="13"/>
  <c r="Q108" i="13"/>
  <c r="U108" i="13"/>
  <c r="G109" i="13"/>
  <c r="M109" i="13" s="1"/>
  <c r="I109" i="13"/>
  <c r="K109" i="13"/>
  <c r="O109" i="13"/>
  <c r="Q109" i="13"/>
  <c r="U109" i="13"/>
  <c r="G110" i="13"/>
  <c r="M110" i="13" s="1"/>
  <c r="I110" i="13"/>
  <c r="K110" i="13"/>
  <c r="O110" i="13"/>
  <c r="Q110" i="13"/>
  <c r="U110" i="13"/>
  <c r="G111" i="13"/>
  <c r="M111" i="13" s="1"/>
  <c r="I111" i="13"/>
  <c r="K111" i="13"/>
  <c r="O111" i="13"/>
  <c r="Q111" i="13"/>
  <c r="U111" i="13"/>
  <c r="G113" i="13"/>
  <c r="I113" i="13"/>
  <c r="K113" i="13"/>
  <c r="O113" i="13"/>
  <c r="Q113" i="13"/>
  <c r="U113" i="13"/>
  <c r="G114" i="13"/>
  <c r="I114" i="13"/>
  <c r="K114" i="13"/>
  <c r="M114" i="13"/>
  <c r="O114" i="13"/>
  <c r="Q114" i="13"/>
  <c r="U114" i="13"/>
  <c r="G115" i="13"/>
  <c r="M115" i="13" s="1"/>
  <c r="I115" i="13"/>
  <c r="K115" i="13"/>
  <c r="O115" i="13"/>
  <c r="Q115" i="13"/>
  <c r="U115" i="13"/>
  <c r="G116" i="13"/>
  <c r="M116" i="13" s="1"/>
  <c r="I116" i="13"/>
  <c r="K116" i="13"/>
  <c r="O116" i="13"/>
  <c r="Q116" i="13"/>
  <c r="U116" i="13"/>
  <c r="G117" i="13"/>
  <c r="M117" i="13" s="1"/>
  <c r="I117" i="13"/>
  <c r="K117" i="13"/>
  <c r="O117" i="13"/>
  <c r="Q117" i="13"/>
  <c r="U117" i="13"/>
  <c r="G118" i="13"/>
  <c r="I118" i="13"/>
  <c r="K118" i="13"/>
  <c r="M118" i="13"/>
  <c r="O118" i="13"/>
  <c r="Q118" i="13"/>
  <c r="U118" i="13"/>
  <c r="G120" i="13"/>
  <c r="M120" i="13" s="1"/>
  <c r="I120" i="13"/>
  <c r="K120" i="13"/>
  <c r="O120" i="13"/>
  <c r="Q120" i="13"/>
  <c r="U120" i="13"/>
  <c r="G121" i="13"/>
  <c r="M121" i="13" s="1"/>
  <c r="I121" i="13"/>
  <c r="K121" i="13"/>
  <c r="O121" i="13"/>
  <c r="Q121" i="13"/>
  <c r="U121" i="13"/>
  <c r="G122" i="13"/>
  <c r="M122" i="13" s="1"/>
  <c r="I122" i="13"/>
  <c r="K122" i="13"/>
  <c r="O122" i="13"/>
  <c r="Q122" i="13"/>
  <c r="U122" i="13"/>
  <c r="G123" i="13"/>
  <c r="M123" i="13" s="1"/>
  <c r="I123" i="13"/>
  <c r="K123" i="13"/>
  <c r="O123" i="13"/>
  <c r="Q123" i="13"/>
  <c r="U123" i="13"/>
  <c r="G124" i="13"/>
  <c r="M124" i="13" s="1"/>
  <c r="I124" i="13"/>
  <c r="K124" i="13"/>
  <c r="O124" i="13"/>
  <c r="Q124" i="13"/>
  <c r="U124" i="13"/>
  <c r="G126" i="13"/>
  <c r="M126" i="13" s="1"/>
  <c r="I126" i="13"/>
  <c r="K126" i="13"/>
  <c r="O126" i="13"/>
  <c r="Q126" i="13"/>
  <c r="U126" i="13"/>
  <c r="G127" i="13"/>
  <c r="M127" i="13" s="1"/>
  <c r="I127" i="13"/>
  <c r="K127" i="13"/>
  <c r="O127" i="13"/>
  <c r="Q127" i="13"/>
  <c r="U127" i="13"/>
  <c r="G128" i="13"/>
  <c r="M128" i="13" s="1"/>
  <c r="I128" i="13"/>
  <c r="K128" i="13"/>
  <c r="O128" i="13"/>
  <c r="Q128" i="13"/>
  <c r="U128" i="13"/>
  <c r="G129" i="13"/>
  <c r="M129" i="13" s="1"/>
  <c r="I129" i="13"/>
  <c r="K129" i="13"/>
  <c r="O129" i="13"/>
  <c r="Q129" i="13"/>
  <c r="U129" i="13"/>
  <c r="G130" i="13"/>
  <c r="M130" i="13" s="1"/>
  <c r="I130" i="13"/>
  <c r="K130" i="13"/>
  <c r="O130" i="13"/>
  <c r="Q130" i="13"/>
  <c r="U130" i="13"/>
  <c r="G131" i="13"/>
  <c r="M131" i="13" s="1"/>
  <c r="I131" i="13"/>
  <c r="K131" i="13"/>
  <c r="O131" i="13"/>
  <c r="Q131" i="13"/>
  <c r="U131" i="13"/>
  <c r="G132" i="13"/>
  <c r="M132" i="13" s="1"/>
  <c r="I132" i="13"/>
  <c r="K132" i="13"/>
  <c r="O132" i="13"/>
  <c r="Q132" i="13"/>
  <c r="U132" i="13"/>
  <c r="I133" i="13"/>
  <c r="O133" i="13"/>
  <c r="Q133" i="13"/>
  <c r="G134" i="13"/>
  <c r="M134" i="13" s="1"/>
  <c r="M133" i="13" s="1"/>
  <c r="I134" i="13"/>
  <c r="K134" i="13"/>
  <c r="K133" i="13" s="1"/>
  <c r="O134" i="13"/>
  <c r="Q134" i="13"/>
  <c r="U134" i="13"/>
  <c r="U133" i="13" s="1"/>
  <c r="G136" i="13"/>
  <c r="M136" i="13" s="1"/>
  <c r="I136" i="13"/>
  <c r="K136" i="13"/>
  <c r="O136" i="13"/>
  <c r="Q136" i="13"/>
  <c r="U136" i="13"/>
  <c r="G137" i="13"/>
  <c r="M137" i="13" s="1"/>
  <c r="I137" i="13"/>
  <c r="K137" i="13"/>
  <c r="O137" i="13"/>
  <c r="Q137" i="13"/>
  <c r="U137" i="13"/>
  <c r="G138" i="13"/>
  <c r="M138" i="13" s="1"/>
  <c r="I138" i="13"/>
  <c r="K138" i="13"/>
  <c r="O138" i="13"/>
  <c r="Q138" i="13"/>
  <c r="U138" i="13"/>
  <c r="G140" i="13"/>
  <c r="M140" i="13" s="1"/>
  <c r="M139" i="13" s="1"/>
  <c r="I140" i="13"/>
  <c r="I139" i="13" s="1"/>
  <c r="K140" i="13"/>
  <c r="K139" i="13" s="1"/>
  <c r="O140" i="13"/>
  <c r="O139" i="13" s="1"/>
  <c r="Q140" i="13"/>
  <c r="Q139" i="13" s="1"/>
  <c r="U140" i="13"/>
  <c r="U139" i="13" s="1"/>
  <c r="G143" i="13"/>
  <c r="M143" i="13" s="1"/>
  <c r="I143" i="13"/>
  <c r="K143" i="13"/>
  <c r="O143" i="13"/>
  <c r="Q143" i="13"/>
  <c r="U143" i="13"/>
  <c r="G145" i="13"/>
  <c r="M145" i="13" s="1"/>
  <c r="I145" i="13"/>
  <c r="K145" i="13"/>
  <c r="O145" i="13"/>
  <c r="Q145" i="13"/>
  <c r="U145" i="13"/>
  <c r="G146" i="13"/>
  <c r="M146" i="13" s="1"/>
  <c r="I146" i="13"/>
  <c r="K146" i="13"/>
  <c r="O146" i="13"/>
  <c r="Q146" i="13"/>
  <c r="U146" i="13"/>
  <c r="G147" i="13"/>
  <c r="M147" i="13" s="1"/>
  <c r="I147" i="13"/>
  <c r="K147" i="13"/>
  <c r="O147" i="13"/>
  <c r="Q147" i="13"/>
  <c r="U147" i="13"/>
  <c r="G148" i="13"/>
  <c r="M148" i="13" s="1"/>
  <c r="I148" i="13"/>
  <c r="K148" i="13"/>
  <c r="O148" i="13"/>
  <c r="Q148" i="13"/>
  <c r="U148" i="13"/>
  <c r="G149" i="13"/>
  <c r="M149" i="13" s="1"/>
  <c r="I149" i="13"/>
  <c r="K149" i="13"/>
  <c r="O149" i="13"/>
  <c r="Q149" i="13"/>
  <c r="U149" i="13"/>
  <c r="G150" i="13"/>
  <c r="M150" i="13" s="1"/>
  <c r="I150" i="13"/>
  <c r="K150" i="13"/>
  <c r="O150" i="13"/>
  <c r="Q150" i="13"/>
  <c r="U150" i="13"/>
  <c r="G151" i="13"/>
  <c r="M151" i="13" s="1"/>
  <c r="I151" i="13"/>
  <c r="K151" i="13"/>
  <c r="O151" i="13"/>
  <c r="Q151" i="13"/>
  <c r="U151" i="13"/>
  <c r="G152" i="13"/>
  <c r="M152" i="13" s="1"/>
  <c r="I152" i="13"/>
  <c r="K152" i="13"/>
  <c r="O152" i="13"/>
  <c r="Q152" i="13"/>
  <c r="U152" i="13"/>
  <c r="G153" i="13"/>
  <c r="I153" i="13"/>
  <c r="K153" i="13"/>
  <c r="M153" i="13"/>
  <c r="O153" i="13"/>
  <c r="Q153" i="13"/>
  <c r="U153" i="13"/>
  <c r="G155" i="13"/>
  <c r="M155" i="13" s="1"/>
  <c r="I155" i="13"/>
  <c r="K155" i="13"/>
  <c r="O155" i="13"/>
  <c r="Q155" i="13"/>
  <c r="U155" i="13"/>
  <c r="G156" i="13"/>
  <c r="M156" i="13" s="1"/>
  <c r="I156" i="13"/>
  <c r="K156" i="13"/>
  <c r="O156" i="13"/>
  <c r="Q156" i="13"/>
  <c r="U156" i="13"/>
  <c r="I157" i="13"/>
  <c r="G158" i="13"/>
  <c r="M158" i="13" s="1"/>
  <c r="M157" i="13" s="1"/>
  <c r="I158" i="13"/>
  <c r="K158" i="13"/>
  <c r="K157" i="13" s="1"/>
  <c r="O158" i="13"/>
  <c r="O157" i="13" s="1"/>
  <c r="Q158" i="13"/>
  <c r="Q157" i="13" s="1"/>
  <c r="U158" i="13"/>
  <c r="U157" i="13" s="1"/>
  <c r="AC192" i="12"/>
  <c r="G8" i="12"/>
  <c r="M8" i="12" s="1"/>
  <c r="I8" i="12"/>
  <c r="K8" i="12"/>
  <c r="O8" i="12"/>
  <c r="Q8" i="12"/>
  <c r="U8" i="12"/>
  <c r="G11" i="12"/>
  <c r="I11" i="12"/>
  <c r="K11" i="12"/>
  <c r="M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M31" i="12" s="1"/>
  <c r="I32" i="12"/>
  <c r="I31" i="12" s="1"/>
  <c r="K32" i="12"/>
  <c r="K31" i="12" s="1"/>
  <c r="O32" i="12"/>
  <c r="O31" i="12" s="1"/>
  <c r="Q32" i="12"/>
  <c r="Q31" i="12" s="1"/>
  <c r="U32" i="12"/>
  <c r="U31" i="12" s="1"/>
  <c r="I33" i="12"/>
  <c r="G34" i="12"/>
  <c r="G33" i="12" s="1"/>
  <c r="I34" i="12"/>
  <c r="K34" i="12"/>
  <c r="K33" i="12" s="1"/>
  <c r="O34" i="12"/>
  <c r="O33" i="12" s="1"/>
  <c r="Q34" i="12"/>
  <c r="Q33" i="12" s="1"/>
  <c r="U34" i="12"/>
  <c r="U33" i="12" s="1"/>
  <c r="G36" i="12"/>
  <c r="M36" i="12" s="1"/>
  <c r="M35" i="12" s="1"/>
  <c r="I36" i="12"/>
  <c r="I35" i="12" s="1"/>
  <c r="K36" i="12"/>
  <c r="K35" i="12" s="1"/>
  <c r="O36" i="12"/>
  <c r="O35" i="12" s="1"/>
  <c r="Q36" i="12"/>
  <c r="Q35" i="12" s="1"/>
  <c r="U36" i="12"/>
  <c r="U35" i="12" s="1"/>
  <c r="G38" i="12"/>
  <c r="M38" i="12" s="1"/>
  <c r="I38" i="12"/>
  <c r="K38" i="12"/>
  <c r="O38" i="12"/>
  <c r="Q38" i="12"/>
  <c r="U38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I46" i="12"/>
  <c r="K46" i="12"/>
  <c r="M46" i="12"/>
  <c r="O46" i="12"/>
  <c r="Q46" i="12"/>
  <c r="U46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4" i="12"/>
  <c r="I54" i="12"/>
  <c r="K54" i="12"/>
  <c r="M54" i="12"/>
  <c r="O54" i="12"/>
  <c r="Q54" i="12"/>
  <c r="U54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1" i="12"/>
  <c r="M111" i="12" s="1"/>
  <c r="I111" i="12"/>
  <c r="K111" i="12"/>
  <c r="O111" i="12"/>
  <c r="Q111" i="12"/>
  <c r="Q110" i="12" s="1"/>
  <c r="U111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O115" i="12"/>
  <c r="Q115" i="12"/>
  <c r="U115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G158" i="12"/>
  <c r="M158" i="12" s="1"/>
  <c r="I158" i="12"/>
  <c r="K158" i="12"/>
  <c r="O158" i="12"/>
  <c r="Q158" i="12"/>
  <c r="U158" i="12"/>
  <c r="G159" i="12"/>
  <c r="I159" i="12"/>
  <c r="K159" i="12"/>
  <c r="M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I163" i="12"/>
  <c r="K163" i="12"/>
  <c r="M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G166" i="12"/>
  <c r="M166" i="12" s="1"/>
  <c r="M165" i="12" s="1"/>
  <c r="I166" i="12"/>
  <c r="I165" i="12" s="1"/>
  <c r="K166" i="12"/>
  <c r="K165" i="12" s="1"/>
  <c r="O166" i="12"/>
  <c r="O165" i="12" s="1"/>
  <c r="Q166" i="12"/>
  <c r="Q165" i="12" s="1"/>
  <c r="U166" i="12"/>
  <c r="U165" i="12" s="1"/>
  <c r="G168" i="12"/>
  <c r="I168" i="12"/>
  <c r="K168" i="12"/>
  <c r="O168" i="12"/>
  <c r="Q168" i="12"/>
  <c r="U168" i="12"/>
  <c r="G169" i="12"/>
  <c r="M169" i="12" s="1"/>
  <c r="I169" i="12"/>
  <c r="K169" i="12"/>
  <c r="O169" i="12"/>
  <c r="Q169" i="12"/>
  <c r="U169" i="12"/>
  <c r="G170" i="12"/>
  <c r="M170" i="12" s="1"/>
  <c r="I170" i="12"/>
  <c r="K170" i="12"/>
  <c r="K167" i="12" s="1"/>
  <c r="O170" i="12"/>
  <c r="Q170" i="12"/>
  <c r="U170" i="12"/>
  <c r="G172" i="12"/>
  <c r="G171" i="12" s="1"/>
  <c r="I172" i="12"/>
  <c r="I171" i="12" s="1"/>
  <c r="K172" i="12"/>
  <c r="K171" i="12" s="1"/>
  <c r="O172" i="12"/>
  <c r="O171" i="12" s="1"/>
  <c r="Q172" i="12"/>
  <c r="Q171" i="12" s="1"/>
  <c r="U172" i="12"/>
  <c r="U171" i="12" s="1"/>
  <c r="G175" i="12"/>
  <c r="M175" i="12" s="1"/>
  <c r="I175" i="12"/>
  <c r="K175" i="12"/>
  <c r="O175" i="12"/>
  <c r="Q175" i="12"/>
  <c r="U175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M179" i="12" s="1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81" i="12"/>
  <c r="I181" i="12"/>
  <c r="K181" i="12"/>
  <c r="M181" i="12"/>
  <c r="O181" i="12"/>
  <c r="Q181" i="12"/>
  <c r="U181" i="12"/>
  <c r="G182" i="12"/>
  <c r="I182" i="12"/>
  <c r="K182" i="12"/>
  <c r="M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M184" i="12" s="1"/>
  <c r="I184" i="12"/>
  <c r="K184" i="12"/>
  <c r="O184" i="12"/>
  <c r="Q184" i="12"/>
  <c r="U184" i="12"/>
  <c r="G185" i="12"/>
  <c r="M185" i="12" s="1"/>
  <c r="I185" i="12"/>
  <c r="K185" i="12"/>
  <c r="O185" i="12"/>
  <c r="Q185" i="12"/>
  <c r="U185" i="12"/>
  <c r="G187" i="12"/>
  <c r="M187" i="12" s="1"/>
  <c r="I187" i="12"/>
  <c r="K187" i="12"/>
  <c r="O187" i="12"/>
  <c r="O186" i="12" s="1"/>
  <c r="Q187" i="12"/>
  <c r="U187" i="12"/>
  <c r="G188" i="12"/>
  <c r="M188" i="12" s="1"/>
  <c r="I188" i="12"/>
  <c r="K188" i="12"/>
  <c r="O188" i="12"/>
  <c r="Q188" i="12"/>
  <c r="U188" i="12"/>
  <c r="U189" i="12"/>
  <c r="G190" i="12"/>
  <c r="G189" i="12" s="1"/>
  <c r="I190" i="12"/>
  <c r="I189" i="12" s="1"/>
  <c r="K190" i="12"/>
  <c r="K189" i="12" s="1"/>
  <c r="O190" i="12"/>
  <c r="O189" i="12" s="1"/>
  <c r="Q190" i="12"/>
  <c r="Q189" i="12" s="1"/>
  <c r="U190" i="12"/>
  <c r="G27" i="1"/>
  <c r="J28" i="1"/>
  <c r="J26" i="1"/>
  <c r="G38" i="1"/>
  <c r="F38" i="1"/>
  <c r="H32" i="1"/>
  <c r="J23" i="1"/>
  <c r="J24" i="1"/>
  <c r="J25" i="1"/>
  <c r="J27" i="1"/>
  <c r="E24" i="1"/>
  <c r="E26" i="1"/>
  <c r="F39" i="1" l="1"/>
  <c r="O48" i="13"/>
  <c r="O154" i="13"/>
  <c r="U104" i="13"/>
  <c r="O55" i="13"/>
  <c r="U7" i="13"/>
  <c r="I55" i="1"/>
  <c r="G133" i="13"/>
  <c r="I69" i="1" s="1"/>
  <c r="Q104" i="13"/>
  <c r="G104" i="13"/>
  <c r="U144" i="13"/>
  <c r="I98" i="13"/>
  <c r="M26" i="13"/>
  <c r="M25" i="13" s="1"/>
  <c r="AD160" i="13"/>
  <c r="G42" i="1" s="1"/>
  <c r="H42" i="1" s="1"/>
  <c r="I42" i="1" s="1"/>
  <c r="U186" i="12"/>
  <c r="I176" i="12"/>
  <c r="Q20" i="12"/>
  <c r="I7" i="12"/>
  <c r="I186" i="12"/>
  <c r="Q123" i="12"/>
  <c r="U37" i="12"/>
  <c r="G151" i="12"/>
  <c r="Q7" i="12"/>
  <c r="Q135" i="12"/>
  <c r="M190" i="12"/>
  <c r="M189" i="12" s="1"/>
  <c r="I167" i="12"/>
  <c r="O20" i="12"/>
  <c r="AD192" i="12"/>
  <c r="F40" i="1"/>
  <c r="Q174" i="12"/>
  <c r="K151" i="12"/>
  <c r="I123" i="12"/>
  <c r="Q62" i="12"/>
  <c r="K20" i="12"/>
  <c r="O98" i="13"/>
  <c r="I65" i="13"/>
  <c r="K7" i="13"/>
  <c r="O174" i="12"/>
  <c r="Q167" i="12"/>
  <c r="G143" i="12"/>
  <c r="U143" i="12"/>
  <c r="K135" i="12"/>
  <c r="O128" i="12"/>
  <c r="K123" i="12"/>
  <c r="K110" i="12"/>
  <c r="Q73" i="12"/>
  <c r="U62" i="12"/>
  <c r="O62" i="12"/>
  <c r="K55" i="12"/>
  <c r="K37" i="12"/>
  <c r="I20" i="12"/>
  <c r="I154" i="13"/>
  <c r="O142" i="13"/>
  <c r="I119" i="13"/>
  <c r="Q112" i="13"/>
  <c r="I104" i="13"/>
  <c r="K55" i="13"/>
  <c r="U48" i="13"/>
  <c r="I48" i="13"/>
  <c r="U31" i="13"/>
  <c r="M11" i="13"/>
  <c r="M7" i="13" s="1"/>
  <c r="I7" i="13"/>
  <c r="Q65" i="13"/>
  <c r="I135" i="12"/>
  <c r="I110" i="12"/>
  <c r="Q176" i="12"/>
  <c r="U167" i="12"/>
  <c r="O151" i="12"/>
  <c r="Q86" i="12"/>
  <c r="I55" i="12"/>
  <c r="O37" i="12"/>
  <c r="M34" i="12"/>
  <c r="M33" i="12" s="1"/>
  <c r="O7" i="12"/>
  <c r="K154" i="13"/>
  <c r="Q142" i="13"/>
  <c r="O135" i="13"/>
  <c r="K119" i="13"/>
  <c r="O104" i="13"/>
  <c r="Q98" i="13"/>
  <c r="K78" i="13"/>
  <c r="I78" i="13"/>
  <c r="Q31" i="13"/>
  <c r="O20" i="13"/>
  <c r="F41" i="1"/>
  <c r="U151" i="12"/>
  <c r="I142" i="13"/>
  <c r="O112" i="13"/>
  <c r="K176" i="12"/>
  <c r="I174" i="12"/>
  <c r="O167" i="12"/>
  <c r="Q143" i="12"/>
  <c r="O73" i="12"/>
  <c r="K144" i="13"/>
  <c r="G112" i="13"/>
  <c r="Q186" i="12"/>
  <c r="G176" i="12"/>
  <c r="G167" i="12"/>
  <c r="I143" i="12"/>
  <c r="U128" i="12"/>
  <c r="G116" i="12"/>
  <c r="I63" i="1" s="1"/>
  <c r="U116" i="12"/>
  <c r="O110" i="12"/>
  <c r="U86" i="12"/>
  <c r="O86" i="12"/>
  <c r="U73" i="12"/>
  <c r="I62" i="12"/>
  <c r="Q37" i="12"/>
  <c r="Q26" i="12"/>
  <c r="O144" i="13"/>
  <c r="Q135" i="13"/>
  <c r="U112" i="13"/>
  <c r="K104" i="13"/>
  <c r="U98" i="13"/>
  <c r="Q55" i="13"/>
  <c r="G55" i="13"/>
  <c r="M30" i="13"/>
  <c r="M29" i="13" s="1"/>
  <c r="Q20" i="13"/>
  <c r="K20" i="13"/>
  <c r="O7" i="13"/>
  <c r="U176" i="12"/>
  <c r="G174" i="12"/>
  <c r="U174" i="12"/>
  <c r="Q151" i="12"/>
  <c r="K143" i="12"/>
  <c r="Q128" i="12"/>
  <c r="Q116" i="12"/>
  <c r="I73" i="12"/>
  <c r="G73" i="12"/>
  <c r="K62" i="12"/>
  <c r="O55" i="12"/>
  <c r="U26" i="12"/>
  <c r="G20" i="12"/>
  <c r="I52" i="1" s="1"/>
  <c r="U20" i="12"/>
  <c r="U7" i="12"/>
  <c r="G154" i="13"/>
  <c r="Q144" i="13"/>
  <c r="G142" i="13"/>
  <c r="U142" i="13"/>
  <c r="U135" i="13"/>
  <c r="O119" i="13"/>
  <c r="I112" i="13"/>
  <c r="O78" i="13"/>
  <c r="U65" i="13"/>
  <c r="K48" i="13"/>
  <c r="I86" i="12"/>
  <c r="Q48" i="13"/>
  <c r="K31" i="13"/>
  <c r="O143" i="12"/>
  <c r="U135" i="12"/>
  <c r="O135" i="12"/>
  <c r="K128" i="12"/>
  <c r="U123" i="12"/>
  <c r="O123" i="12"/>
  <c r="K116" i="12"/>
  <c r="G110" i="12"/>
  <c r="U110" i="12"/>
  <c r="K86" i="12"/>
  <c r="U55" i="12"/>
  <c r="I37" i="12"/>
  <c r="G37" i="12"/>
  <c r="G35" i="12"/>
  <c r="I56" i="1" s="1"/>
  <c r="O26" i="12"/>
  <c r="Q154" i="13"/>
  <c r="I135" i="13"/>
  <c r="Q119" i="13"/>
  <c r="K112" i="13"/>
  <c r="K98" i="13"/>
  <c r="Q78" i="13"/>
  <c r="O65" i="13"/>
  <c r="U55" i="13"/>
  <c r="I31" i="13"/>
  <c r="I20" i="13"/>
  <c r="G20" i="13"/>
  <c r="Q7" i="13"/>
  <c r="K186" i="12"/>
  <c r="O176" i="12"/>
  <c r="K174" i="12"/>
  <c r="I151" i="12"/>
  <c r="I128" i="12"/>
  <c r="O116" i="12"/>
  <c r="I116" i="12"/>
  <c r="K73" i="12"/>
  <c r="Q55" i="12"/>
  <c r="K26" i="12"/>
  <c r="I26" i="12"/>
  <c r="M20" i="12"/>
  <c r="K7" i="12"/>
  <c r="U154" i="13"/>
  <c r="I144" i="13"/>
  <c r="K142" i="13"/>
  <c r="K135" i="13"/>
  <c r="U119" i="13"/>
  <c r="U78" i="13"/>
  <c r="K65" i="13"/>
  <c r="I55" i="13"/>
  <c r="O31" i="13"/>
  <c r="U20" i="13"/>
  <c r="F43" i="1"/>
  <c r="M154" i="13"/>
  <c r="M144" i="13"/>
  <c r="M119" i="13"/>
  <c r="M20" i="13"/>
  <c r="M135" i="13"/>
  <c r="M65" i="13"/>
  <c r="M98" i="13"/>
  <c r="M78" i="13"/>
  <c r="M31" i="13"/>
  <c r="M48" i="13"/>
  <c r="G119" i="13"/>
  <c r="I68" i="1" s="1"/>
  <c r="G98" i="13"/>
  <c r="G78" i="13"/>
  <c r="G31" i="13"/>
  <c r="G7" i="13"/>
  <c r="G157" i="13"/>
  <c r="I75" i="1" s="1"/>
  <c r="I20" i="1" s="1"/>
  <c r="G139" i="13"/>
  <c r="I71" i="1" s="1"/>
  <c r="G135" i="13"/>
  <c r="M113" i="13"/>
  <c r="M112" i="13" s="1"/>
  <c r="M105" i="13"/>
  <c r="M104" i="13" s="1"/>
  <c r="G65" i="13"/>
  <c r="M56" i="13"/>
  <c r="M55" i="13" s="1"/>
  <c r="G17" i="13"/>
  <c r="G144" i="13"/>
  <c r="G48" i="13"/>
  <c r="M142" i="13"/>
  <c r="M135" i="12"/>
  <c r="M123" i="12"/>
  <c r="M73" i="12"/>
  <c r="M26" i="12"/>
  <c r="M7" i="12"/>
  <c r="M128" i="12"/>
  <c r="M116" i="12"/>
  <c r="M62" i="12"/>
  <c r="M55" i="12"/>
  <c r="M37" i="12"/>
  <c r="M186" i="12"/>
  <c r="M176" i="12"/>
  <c r="M86" i="12"/>
  <c r="M174" i="12"/>
  <c r="M172" i="12"/>
  <c r="M171" i="12" s="1"/>
  <c r="M168" i="12"/>
  <c r="M167" i="12" s="1"/>
  <c r="M155" i="12"/>
  <c r="M151" i="12" s="1"/>
  <c r="M147" i="12"/>
  <c r="M143" i="12" s="1"/>
  <c r="G128" i="12"/>
  <c r="I65" i="1" s="1"/>
  <c r="M115" i="12"/>
  <c r="M110" i="12" s="1"/>
  <c r="G55" i="12"/>
  <c r="G31" i="12"/>
  <c r="I54" i="1" s="1"/>
  <c r="G7" i="12"/>
  <c r="G135" i="12"/>
  <c r="G123" i="12"/>
  <c r="I64" i="1" s="1"/>
  <c r="G86" i="12"/>
  <c r="G62" i="12"/>
  <c r="I59" i="1" s="1"/>
  <c r="G26" i="12"/>
  <c r="G17" i="12"/>
  <c r="I51" i="1" s="1"/>
  <c r="G186" i="12"/>
  <c r="I74" i="1" s="1"/>
  <c r="I19" i="1" s="1"/>
  <c r="G40" i="1" l="1"/>
  <c r="H40" i="1" s="1"/>
  <c r="I40" i="1" s="1"/>
  <c r="I61" i="1"/>
  <c r="I66" i="1"/>
  <c r="I57" i="1"/>
  <c r="G39" i="1"/>
  <c r="G43" i="1" s="1"/>
  <c r="G25" i="1" s="1"/>
  <c r="G26" i="1" s="1"/>
  <c r="G41" i="1"/>
  <c r="H41" i="1" s="1"/>
  <c r="I41" i="1" s="1"/>
  <c r="I17" i="1"/>
  <c r="I58" i="1"/>
  <c r="G160" i="13"/>
  <c r="I62" i="1"/>
  <c r="I50" i="1"/>
  <c r="G192" i="12"/>
  <c r="I53" i="1"/>
  <c r="I72" i="1"/>
  <c r="I18" i="1" s="1"/>
  <c r="I70" i="1"/>
  <c r="I60" i="1"/>
  <c r="I73" i="1"/>
  <c r="I67" i="1"/>
  <c r="G23" i="1"/>
  <c r="H39" i="1" l="1"/>
  <c r="I39" i="1" s="1"/>
  <c r="I43" i="1" s="1"/>
  <c r="G28" i="1"/>
  <c r="I16" i="1"/>
  <c r="I21" i="1" s="1"/>
  <c r="I76" i="1"/>
  <c r="G24" i="1"/>
  <c r="G29" i="1" s="1"/>
  <c r="H43" i="1" l="1"/>
  <c r="J41" i="1"/>
  <c r="J40" i="1"/>
  <c r="J39" i="1"/>
  <c r="J43" i="1" s="1"/>
  <c r="J42" i="1"/>
  <c r="J50" i="1"/>
  <c r="J57" i="1"/>
  <c r="J69" i="1"/>
  <c r="J71" i="1"/>
  <c r="J75" i="1"/>
  <c r="J67" i="1"/>
  <c r="J63" i="1"/>
  <c r="J51" i="1"/>
  <c r="J74" i="1"/>
  <c r="J72" i="1"/>
  <c r="J56" i="1"/>
  <c r="J64" i="1"/>
  <c r="J73" i="1"/>
  <c r="J52" i="1"/>
  <c r="J60" i="1"/>
  <c r="J53" i="1"/>
  <c r="J66" i="1"/>
  <c r="J54" i="1"/>
  <c r="J58" i="1"/>
  <c r="J55" i="1"/>
  <c r="J59" i="1"/>
  <c r="J62" i="1"/>
  <c r="J61" i="1"/>
  <c r="J65" i="1"/>
  <c r="J68" i="1"/>
  <c r="J70" i="1"/>
  <c r="J7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<sst xmlns="http://schemas.openxmlformats.org/spreadsheetml/2006/main" count="1535" uniqueCount="474">
  <si>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</si>
  <si>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</si>
  <si>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</si>
  <si>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</si>
  <si>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</si>
  <si>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</si>
  <si>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</si>
  <si>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</si>
  <si>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</si>
  <si>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</si>
  <si>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</si>
  <si>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</si>
  <si>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</si>
  <si>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</si>
  <si>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</si>
  <si>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</si>
  <si>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</si>
  <si>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</si>
  <si>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</si>
  <si>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</si>
  <si>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</si>
  <si>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</si>
  <si>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</si>
  <si>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</si>
  <si>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</si>
  <si>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</si>
  <si>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</si>
  <si>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</si>
  <si>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</si>
  <si>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</si>
  <si>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</si>
  <si>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</si>
  <si>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</si>
  <si>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</si>
  <si>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</si>
  <si>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</si>
  <si>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</si>
  <si>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</si>
  <si>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</si>
  <si>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</si>
  <si>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</si>
  <si>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</si>
  <si>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</si>
  <si>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005</t>
  </si>
  <si>
    <t>Hlubčiská 293/11, Krnov</t>
  </si>
  <si>
    <t>Stavba</t>
  </si>
  <si>
    <t>005-1</t>
  </si>
  <si>
    <t>MŠ a ZŠ Slezská diakonie Krnov</t>
  </si>
  <si>
    <t>005-01</t>
  </si>
  <si>
    <t>1.ETAPA - Zřízení bezbariérového vstupu a WC v 1.NP v MŠ a ZŠ Slezská diakonie Krnov</t>
  </si>
  <si>
    <t>005-02</t>
  </si>
  <si>
    <t>2 ETEPA - Zřízení bezbariérového WC  v 2.NP MŠ a ZŠ Slezská diakonie Krnov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</si>
  <si>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</si>
  <si>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</si>
  <si>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</si>
  <si>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</si>
  <si>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</si>
  <si>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</si>
  <si>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</si>
  <si>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</si>
  <si>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</si>
  <si>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</si>
  <si>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</si>
  <si>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</si>
  <si>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</si>
  <si>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</si>
  <si>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</si>
  <si>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</si>
  <si>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</si>
  <si>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</si>
  <si>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</si>
  <si>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</si>
  <si>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</si>
  <si>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</si>
  <si>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</si>
  <si>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</si>
  <si>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</si>
  <si>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</si>
  <si>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</si>
  <si>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</si>
  <si>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</si>
  <si>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</si>
  <si>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</si>
  <si>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</si>
  <si>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</si>
  <si>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</si>
  <si>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</si>
  <si>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</si>
  <si>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</si>
  <si>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</si>
  <si>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</si>
  <si>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</si>
  <si>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</si>
  <si>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</si>
  <si>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</si>
  <si>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</si>
  <si>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</si>
  <si>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</si>
  <si>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</si>
  <si>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</si>
  <si>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</si>
  <si>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</si>
  <si>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</si>
  <si>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</si>
  <si>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</si>
  <si>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</si>
  <si>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</si>
  <si>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</si>
  <si>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</si>
  <si>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</si>
  <si>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</si>
  <si>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</si>
  <si>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</si>
  <si>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</si>
  <si>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</si>
  <si>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</si>
  <si>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</si>
  <si>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</si>
  <si>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</si>
  <si>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</si>
  <si>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</si>
  <si>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</si>
  <si>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</si>
  <si>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</si>
  <si>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</si>
  <si>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</si>
  <si>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</si>
  <si>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</si>
  <si>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</si>
  <si>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</si>
  <si>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</si>
  <si>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319201311R00</t>
  </si>
  <si>
    <t>Vyrovnání povrchu zdiva maltou tl.do 3 cm</t>
  </si>
  <si>
    <t>m2</t>
  </si>
  <si>
    <t>POL1_</t>
  </si>
  <si>
    <t>1.NP : 14,8*1,9</t>
  </si>
  <si>
    <t>VV</t>
  </si>
  <si>
    <t>2,45*1,6</t>
  </si>
  <si>
    <t>342012234R00</t>
  </si>
  <si>
    <t>Příčka SDK tl.105 mm,ocel.kce,1x oplášť.,RBI 15mm</t>
  </si>
  <si>
    <t>1.NP : 14,8*3,45</t>
  </si>
  <si>
    <t>342091031R00</t>
  </si>
  <si>
    <t>Osazení systémových zárubní</t>
  </si>
  <si>
    <t>kus</t>
  </si>
  <si>
    <t>347016133R00</t>
  </si>
  <si>
    <t>Předstěna SDK,tl.115mm, ocel.kce CW, 1x RBI 15mm</t>
  </si>
  <si>
    <t>55330500R</t>
  </si>
  <si>
    <t>Zárubeň ocelová S100V   700x1970x100 , ZAKO pro sádrokarton, bez drážky, kapsové závěsy</t>
  </si>
  <si>
    <t>POL3_</t>
  </si>
  <si>
    <t>55330504R</t>
  </si>
  <si>
    <t>Zárubeň ocelová S100V   900x1970x100 , ZAKO pro sádrokarton, bez drážky, kapsové závěsy</t>
  </si>
  <si>
    <t>416021122R00</t>
  </si>
  <si>
    <t>Podhledy SDK, kovová.kce CD. 1x deska RBI 12,5 mm</t>
  </si>
  <si>
    <t>1.NP : 20,4</t>
  </si>
  <si>
    <t>113106231R00</t>
  </si>
  <si>
    <t>Rozebrání dlažeb ze zámkové dlažby v kamenivu</t>
  </si>
  <si>
    <t>564851112R00</t>
  </si>
  <si>
    <t xml:space="preserve">Podklad ze štěrkodrti po zhutnění tloušťky 16 cm, f 8-16 </t>
  </si>
  <si>
    <t>596215021R00</t>
  </si>
  <si>
    <t>Kladení zámkové dlažby tl. 6 cm do drtě tl. 4 cm</t>
  </si>
  <si>
    <t>596291111R00</t>
  </si>
  <si>
    <t>Řezání zámkové dlažby tl. 60 mm</t>
  </si>
  <si>
    <t>m</t>
  </si>
  <si>
    <t>592451180R</t>
  </si>
  <si>
    <t>Dlažba HOLLAND II 10x10x6 cm přírodní</t>
  </si>
  <si>
    <t>612401991R00</t>
  </si>
  <si>
    <t>Příplatek, omítka stěn, přísada zlepš. přilnavost</t>
  </si>
  <si>
    <t>612403399RT2</t>
  </si>
  <si>
    <t>Hrubá výplň rýh ve stěnách maltou, s použitím suché maltové směsi</t>
  </si>
  <si>
    <t>612421431R00</t>
  </si>
  <si>
    <t>Oprava vápen.omítek stěn do 50 % pl. - štukových</t>
  </si>
  <si>
    <t>711212111R00</t>
  </si>
  <si>
    <t>Penetrace podkladu nátěrem</t>
  </si>
  <si>
    <t>632411130RT1</t>
  </si>
  <si>
    <t xml:space="preserve">Potěr ruční zpracování, tl. 5-30 mm, samonivelační anhydritový potěr </t>
  </si>
  <si>
    <t>941955001R00</t>
  </si>
  <si>
    <t>Lešení lehké pomocné, výška podlahy do 1,2 m</t>
  </si>
  <si>
    <t>952901114R00</t>
  </si>
  <si>
    <t>Vyčištění budov o výšce podlaží nad 4 m</t>
  </si>
  <si>
    <t>962031133R00</t>
  </si>
  <si>
    <t>Bourání příček cihelných tl. 15 cm</t>
  </si>
  <si>
    <t>1.NP : 1,45*3,45</t>
  </si>
  <si>
    <t>2,5*3,45</t>
  </si>
  <si>
    <t>1,6*3,45</t>
  </si>
  <si>
    <t>965081713RT1</t>
  </si>
  <si>
    <t>Bourání dlaždic keramických tl. 1 cm, nad 1 m2, ručně, dlaždice keramické</t>
  </si>
  <si>
    <t>1.NP : 19</t>
  </si>
  <si>
    <t>967031733R00</t>
  </si>
  <si>
    <t>Přisekání plošné zdiva cihelného na MVC tl. 15 cm</t>
  </si>
  <si>
    <t>m.č.107 : 1*3,45</t>
  </si>
  <si>
    <t>967031741R00</t>
  </si>
  <si>
    <t>Přisekání plošné zdiva cihelného na MC tl. 5 cm</t>
  </si>
  <si>
    <t>m.č.104 : 1,45*3,45</t>
  </si>
  <si>
    <t>968061125R00</t>
  </si>
  <si>
    <t>Vyvěšení dřevěných dveřních křídel pl. do 2 m2</t>
  </si>
  <si>
    <t>968072455R00</t>
  </si>
  <si>
    <t>Vybourání kovových dveřních zárubní pl. do 2 m2</t>
  </si>
  <si>
    <t>969021111R00</t>
  </si>
  <si>
    <t>Vybourání kanalizačního potrubí DN do 100 mm</t>
  </si>
  <si>
    <t>978059531R00</t>
  </si>
  <si>
    <t>Odsekání vnitřních obkladů stěn nad 2 m2</t>
  </si>
  <si>
    <t>1.NP : (2,5+2,5+2,5+2,4+1,45+1,45+1,45+2,4+2+1,45+1,45)*1,8</t>
  </si>
  <si>
    <t>-16,27</t>
  </si>
  <si>
    <t>781111111R00</t>
  </si>
  <si>
    <t>Řezání dlažby diamantovým kotoučem, ukončení stávající dlažby</t>
  </si>
  <si>
    <t>972012211R00</t>
  </si>
  <si>
    <t>Vybourání otvorů strop prefa pl. 0,09 m2, nad 12cm</t>
  </si>
  <si>
    <t>974031133R00</t>
  </si>
  <si>
    <t>Vysekání rýh ve zdi cihelné 5 x 10 cm</t>
  </si>
  <si>
    <t>974031153R00</t>
  </si>
  <si>
    <t>Vysekání rýh ve zdi cihelné 10 x 10 cm</t>
  </si>
  <si>
    <t>974031157R00</t>
  </si>
  <si>
    <t>Vysekání rýh v betonové podlaze 10 x 10 cm</t>
  </si>
  <si>
    <t>974082115R00</t>
  </si>
  <si>
    <t>Vysekání rýh pro vodiče omítka stěn MVC šířka 10cm</t>
  </si>
  <si>
    <t>974082172R00</t>
  </si>
  <si>
    <t>Vysekání rýh vodiče omítka stropů MVC šířka 3 cm</t>
  </si>
  <si>
    <t>721140802R00</t>
  </si>
  <si>
    <t>Demontáž potrubí litinového DN 100</t>
  </si>
  <si>
    <t>721140932R00</t>
  </si>
  <si>
    <t>Oprava - přechod z plastových trub na litinu DN 50</t>
  </si>
  <si>
    <t>721140935R00</t>
  </si>
  <si>
    <t>Oprava - přechod z plastových trub na litinu DN100</t>
  </si>
  <si>
    <t>721176103R00</t>
  </si>
  <si>
    <t>Potrubí HT připojovací D 50 x 1,8 mm</t>
  </si>
  <si>
    <t>721176105R00</t>
  </si>
  <si>
    <t>Potrubí HT připojovací D 110 x 2,7 mm</t>
  </si>
  <si>
    <t>POL1_1</t>
  </si>
  <si>
    <t>721176115R00</t>
  </si>
  <si>
    <t>Potrubí HT odpadní svislé D 110 x 2,7 mm</t>
  </si>
  <si>
    <t>721171803R00</t>
  </si>
  <si>
    <t>Demontáž potrubí z PVC do D 75 mm</t>
  </si>
  <si>
    <t>721194105R00</t>
  </si>
  <si>
    <t>Vyvedení odpadních výpustek D 50 x 1,8</t>
  </si>
  <si>
    <t>721290111R00</t>
  </si>
  <si>
    <t>Zkouška těsnosti kanalizace vodou DN 125</t>
  </si>
  <si>
    <t>998721203R00</t>
  </si>
  <si>
    <t>Přesun hmot pro vnitřní kanalizaci, výšky do 24 m</t>
  </si>
  <si>
    <t>POL7_</t>
  </si>
  <si>
    <t>722130801R00</t>
  </si>
  <si>
    <t>Demontáž potrubí ocelových závitových DN 25</t>
  </si>
  <si>
    <t>722172311R00</t>
  </si>
  <si>
    <t>Potrubí z PPR Instaplast, studená, D 20x2,8 mm</t>
  </si>
  <si>
    <t>722172331R00</t>
  </si>
  <si>
    <t>Potrubí z PPR Instaplast, teplá, D 20x3,4 mm</t>
  </si>
  <si>
    <t>722176112R00</t>
  </si>
  <si>
    <t>Montáž rozvodů z plastů polyfúz. svařováním D 20mm</t>
  </si>
  <si>
    <t>722179191R00</t>
  </si>
  <si>
    <t>Příplatek za malý rozsah do 20 m rozvodu</t>
  </si>
  <si>
    <t>hod</t>
  </si>
  <si>
    <t>722181241RT7</t>
  </si>
  <si>
    <t>Izolace návleková MIRELON STABIL tl. stěny 6 mm, vnitřní průměr 22 mm</t>
  </si>
  <si>
    <t>722202213R00</t>
  </si>
  <si>
    <t>Nástěnka MZD PP-R INSTAPLAST D 20xR1/2</t>
  </si>
  <si>
    <t>722202432R00</t>
  </si>
  <si>
    <t>Kohout kulový rozebíratelný PP-R INSTAPLAST D 20</t>
  </si>
  <si>
    <t>722202512R00</t>
  </si>
  <si>
    <t>Ventil přímý PP-R INSTAPLAST D 20x1/2"</t>
  </si>
  <si>
    <t>722280106R00</t>
  </si>
  <si>
    <t>Tlaková zkouška vodovodního potrubí do DN 32</t>
  </si>
  <si>
    <t>722860216H</t>
  </si>
  <si>
    <t>podružný materiál k oddílu 722</t>
  </si>
  <si>
    <t>998722103R00</t>
  </si>
  <si>
    <t>Přesun hmot pro vnitřní vodovod, výšky do 24 m</t>
  </si>
  <si>
    <t>t</t>
  </si>
  <si>
    <t>725110811R00</t>
  </si>
  <si>
    <t>Demontáž klozetů splachovacích</t>
  </si>
  <si>
    <t>725119402R00</t>
  </si>
  <si>
    <t>Montáž předstěnových systémů do sádrokartonu</t>
  </si>
  <si>
    <t>soubor</t>
  </si>
  <si>
    <t>725122222R00</t>
  </si>
  <si>
    <t>Pisoár Domino s autom. splachovačem, bat. SLP 17B</t>
  </si>
  <si>
    <t>725130811R00</t>
  </si>
  <si>
    <t>Demontáž pisoárové nádrže + 1 stání</t>
  </si>
  <si>
    <t>725210821R00</t>
  </si>
  <si>
    <t>Demontáž umyvadel bez výtokových armatur</t>
  </si>
  <si>
    <t>725212370R00</t>
  </si>
  <si>
    <t>Umyvadlo pro invalidy, se zápachovou uzávěrkou</t>
  </si>
  <si>
    <t>725219201R00</t>
  </si>
  <si>
    <t>Montáž umyvadel na konzoly</t>
  </si>
  <si>
    <t>725339101R00</t>
  </si>
  <si>
    <t>Montáž výlevky diturvitové, bez nádrže a armatur</t>
  </si>
  <si>
    <t>725534111R00</t>
  </si>
  <si>
    <t>Ohřívač elektr. zásob. beztl. DZ Dražice BTO 5 IN</t>
  </si>
  <si>
    <t>725534222R00</t>
  </si>
  <si>
    <t>Ohřívač elek. zásob. závěsný DZ Dražice OKCE 50</t>
  </si>
  <si>
    <t>725823121R00</t>
  </si>
  <si>
    <t>Baterie umyvadlová stoján. ruční, vč. otvír.odpadu</t>
  </si>
  <si>
    <t>725820801R00</t>
  </si>
  <si>
    <t>Demontáž baterie nástěnné do G 3/4</t>
  </si>
  <si>
    <t>725851004R00</t>
  </si>
  <si>
    <t>Odtoková souprava s ventilem PP HL25U D 40 mm</t>
  </si>
  <si>
    <t>725860216H</t>
  </si>
  <si>
    <t>podružný materiál k oddílu 725</t>
  </si>
  <si>
    <t>72598011H</t>
  </si>
  <si>
    <t>vybavení  WC IMOBILNÍ, pevná a pohyblivá madla,oboustranné madla na dveřích</t>
  </si>
  <si>
    <t>286967581H</t>
  </si>
  <si>
    <t>Modul-WC Duofix,ovl. zepředu,odsáv, s integr. bidetem, s odsáváním, pro suchý proces, pro zabudování do stěny, 2 objemy splachování</t>
  </si>
  <si>
    <t>286967581R</t>
  </si>
  <si>
    <t>Modul-WC Duofix,ovl. zepředu,odsáv. UP320, h=112cm, s odsáváním, pro suchý proces, pro zabudování do stěny, 2 objemy splachování</t>
  </si>
  <si>
    <t>286967606R</t>
  </si>
  <si>
    <t>Modul-pisoár Duofix Universal, h=112-130 cm, nastavitelné pozinkované podpěry, pro suchý proces, pro zabudování do stěny</t>
  </si>
  <si>
    <t>64214130R</t>
  </si>
  <si>
    <t>Umyvadlo Nova bílé pro osoby imobilní</t>
  </si>
  <si>
    <t>64214361R</t>
  </si>
  <si>
    <t>Umyvadlo LYRA Plus bílé s otv. bat. 600x490x195mm</t>
  </si>
  <si>
    <t>64216824R</t>
  </si>
  <si>
    <t>Umyvadlo s otv. pro bat. 490x420 NOVA TOP</t>
  </si>
  <si>
    <t>64271105R</t>
  </si>
  <si>
    <t>Výlevka závěsná SERVICE s chrom. mřížkou, bílá, 455x380x205/355 mm</t>
  </si>
  <si>
    <t>998725103R00</t>
  </si>
  <si>
    <t>Přesun hmot pro zařizovací předměty, výšky do 24 m</t>
  </si>
  <si>
    <t>728112111R00</t>
  </si>
  <si>
    <t>Montáž potrubí plechového kruhového do d 100 mm</t>
  </si>
  <si>
    <t>4,95</t>
  </si>
  <si>
    <t>429148050R</t>
  </si>
  <si>
    <t>Ventilátor axiální DN 100 Standard</t>
  </si>
  <si>
    <t>42958032.AR</t>
  </si>
  <si>
    <t>Odsávač - příslušenství, oheb.hadice DN 100</t>
  </si>
  <si>
    <t>42972700R</t>
  </si>
  <si>
    <t>Mřížka kruhová sací provedení 1 velikost 100</t>
  </si>
  <si>
    <t>733110806R00</t>
  </si>
  <si>
    <t>Demontáž potrubí ocelového závitového do DN 15-32</t>
  </si>
  <si>
    <t>733163105R00</t>
  </si>
  <si>
    <t>Potrubí z měděných trubek D 28 x 1,5 mm</t>
  </si>
  <si>
    <t>733166005R00</t>
  </si>
  <si>
    <t>Zhotovení ohybu jednoduchého na potrubí Cu D 28</t>
  </si>
  <si>
    <t>733193820R00</t>
  </si>
  <si>
    <t>Rozřezání konzol pro potrubí z úhel.L 80x80x8 mm</t>
  </si>
  <si>
    <t>733860216H</t>
  </si>
  <si>
    <t>podružný materiál k oddílu 733</t>
  </si>
  <si>
    <t>998733103R00</t>
  </si>
  <si>
    <t>Přesun hmot pro rozvody potrubí, výšky do 24 m</t>
  </si>
  <si>
    <t>734200811R00</t>
  </si>
  <si>
    <t>Demontáž armatur s 1závitem do G 1/2</t>
  </si>
  <si>
    <t>POL1_7</t>
  </si>
  <si>
    <t>734200821R00</t>
  </si>
  <si>
    <t>Demontáž armatur se 2závity do G 1/2</t>
  </si>
  <si>
    <t>734226223RT3</t>
  </si>
  <si>
    <t>Ventil term.rohový,vnitř.z.  V-exakt DN 20, s termostatickou hlavicí</t>
  </si>
  <si>
    <t>998734203R00</t>
  </si>
  <si>
    <t>Přesun hmot pro armatury, výšky do 24 m</t>
  </si>
  <si>
    <t>735111810R00</t>
  </si>
  <si>
    <t>Demontáž těles otopných litinových článkových</t>
  </si>
  <si>
    <t>735156671R00</t>
  </si>
  <si>
    <t>Otopná tělesa panelová Radik Klasik 22  600/2000</t>
  </si>
  <si>
    <t>735191905R00</t>
  </si>
  <si>
    <t>Oprava - odvzdušnění otopných těles</t>
  </si>
  <si>
    <t>735191910R00</t>
  </si>
  <si>
    <t>Napuštění vody do otopného systému - bez kotle</t>
  </si>
  <si>
    <t>735494811R00</t>
  </si>
  <si>
    <t>Vypuštění vody z otopných těles</t>
  </si>
  <si>
    <t>998735103R00</t>
  </si>
  <si>
    <t>Přesun hmot pro otopná tělesa, výšky do 24 m</t>
  </si>
  <si>
    <t>766111820R00</t>
  </si>
  <si>
    <t>Demontáž dřevěných stěn plných</t>
  </si>
  <si>
    <t>766661122R00</t>
  </si>
  <si>
    <t>Montáž dveří do zárubně,otevíravých 1kř.nad 0,8 m</t>
  </si>
  <si>
    <t>766670021R00</t>
  </si>
  <si>
    <t>Montáž kliky a štítku</t>
  </si>
  <si>
    <t>54914632R</t>
  </si>
  <si>
    <t>Dveřní kování PREMIO klíč Cr</t>
  </si>
  <si>
    <t>611601202R</t>
  </si>
  <si>
    <t>Dveře vnitřní CPL 0,2 KLASIK plné 1kř. 70x197 cm, 16 dekorů</t>
  </si>
  <si>
    <t>611601204R</t>
  </si>
  <si>
    <t>Dveře vnitřní CPL 0,2 KLASIK plné 1kř. 90x197 cm, 16 dekorů</t>
  </si>
  <si>
    <t>998766103R00</t>
  </si>
  <si>
    <t>Přesun hmot pro truhlářské konstr., výšky do 24 m</t>
  </si>
  <si>
    <t>771575109R00</t>
  </si>
  <si>
    <t>Montáž podlah keram.,hladké, tmel, 300 x 300 cm</t>
  </si>
  <si>
    <t>771578011R00</t>
  </si>
  <si>
    <t>Spára podlaha - stěna, silikonem</t>
  </si>
  <si>
    <t>771574301R00</t>
  </si>
  <si>
    <t>Zařezání obkladů, podél pisoárových žlábků</t>
  </si>
  <si>
    <t>771579795R00</t>
  </si>
  <si>
    <t>Příplatek za spárování vodotěsnou hmotou - plošně</t>
  </si>
  <si>
    <t>59760210.AR</t>
  </si>
  <si>
    <t>Profil ukončovací  15 mm</t>
  </si>
  <si>
    <t>597623124R</t>
  </si>
  <si>
    <t>Hutná glazovaná dlaždice pro interiérovéí použití, 300 x 300 mm</t>
  </si>
  <si>
    <t>998771101R00</t>
  </si>
  <si>
    <t>Přesun hmot pro podlahy z dlaždic, výšky do 6 m</t>
  </si>
  <si>
    <t>781111115R00</t>
  </si>
  <si>
    <t>Otvor v obkladačce diamant.korunkou prům.do 30 mm</t>
  </si>
  <si>
    <t>781111116R00</t>
  </si>
  <si>
    <t>Otvor v obkladačce diamant.korunkou prům.do 90 mm</t>
  </si>
  <si>
    <t>781111121R00</t>
  </si>
  <si>
    <t>Montáž lišt rohových, koutových, dilatačních, ukončovacích</t>
  </si>
  <si>
    <t>781111131R00</t>
  </si>
  <si>
    <t>Vyplnění dilatačních spár tmelem</t>
  </si>
  <si>
    <t>781775007R00</t>
  </si>
  <si>
    <t>Obklad vnější keram. režný hladký 250 x300, tmel</t>
  </si>
  <si>
    <t>1.NP : 40,35*1,8</t>
  </si>
  <si>
    <t>210290372R00</t>
  </si>
  <si>
    <t>Řezání lišty, PVC</t>
  </si>
  <si>
    <t>23153433R</t>
  </si>
  <si>
    <t xml:space="preserve"> sanitární tmel 280 ml </t>
  </si>
  <si>
    <t>59760120.AR</t>
  </si>
  <si>
    <t>Lišta obkl/dlažba plast   U12/O 9</t>
  </si>
  <si>
    <t>59760127.AR</t>
  </si>
  <si>
    <t>Lišta obkl/obkl plast  U 9/O 9, ukončovací, rohový</t>
  </si>
  <si>
    <t>59760137.AR</t>
  </si>
  <si>
    <t>Lišta kout/2díln plast   U15/O10</t>
  </si>
  <si>
    <t>597813646R</t>
  </si>
  <si>
    <t>Glazovaná  dlaždice 200 x 200 mm</t>
  </si>
  <si>
    <t>998781101R00</t>
  </si>
  <si>
    <t>Přesun hmot pro obklady keramické, výšky do 6 m</t>
  </si>
  <si>
    <t>783222100R00</t>
  </si>
  <si>
    <t>Nátěr syntetický kovových konstrukcí dvojnásobný</t>
  </si>
  <si>
    <t>784402801R00</t>
  </si>
  <si>
    <t>Odstranění malby oškrábáním v místnosti H do 3,8 m</t>
  </si>
  <si>
    <t>784191101R00</t>
  </si>
  <si>
    <t>Penetrace podkladu univerzální Primalex 1x</t>
  </si>
  <si>
    <t>784195222R00</t>
  </si>
  <si>
    <t>Malba tekutá Primalex Plus, barva, 2 x</t>
  </si>
  <si>
    <t>787162331R00</t>
  </si>
  <si>
    <t>Zasklívání nadsvětlíku ,tmel.na lišty,sklem plaven.tl.4 mm</t>
  </si>
  <si>
    <t>2,52</t>
  </si>
  <si>
    <t>979087112R00</t>
  </si>
  <si>
    <t>Nakládání suti na dopravní prostředky</t>
  </si>
  <si>
    <t>POL8_</t>
  </si>
  <si>
    <t>979082219R00</t>
  </si>
  <si>
    <t>Příplatek za dopravu suti po suchu za další 1 km</t>
  </si>
  <si>
    <t>979084212R00</t>
  </si>
  <si>
    <t>Vodorovná doprava vybour. hmot po suchu do 50 m</t>
  </si>
  <si>
    <t>979084216R00</t>
  </si>
  <si>
    <t>Vodorovná doprava vybour. hmot po suchu do 5 km</t>
  </si>
  <si>
    <t>979011211R00</t>
  </si>
  <si>
    <t>Svislá doprava suti a vybour. hmot za 2.NP nošením</t>
  </si>
  <si>
    <t>979081111RT2</t>
  </si>
  <si>
    <t>Odvoz suti a vybour. hmot na skládku do 1 km, kontejner 4 t</t>
  </si>
  <si>
    <t>979081121R00</t>
  </si>
  <si>
    <t>Příplatek k odvozu za každý další 1 km</t>
  </si>
  <si>
    <t>979990101R00</t>
  </si>
  <si>
    <t>Poplatek za skládku suti - směs betonu a cihel</t>
  </si>
  <si>
    <t>979093111R00</t>
  </si>
  <si>
    <t>Uložení suti na skládku bez zhutnění</t>
  </si>
  <si>
    <t>005121 R</t>
  </si>
  <si>
    <t>Zařízení staveniště</t>
  </si>
  <si>
    <t>Soubor</t>
  </si>
  <si>
    <t>POL99_2</t>
  </si>
  <si>
    <t>00523  R</t>
  </si>
  <si>
    <t>Zkoušky a revize</t>
  </si>
  <si>
    <t>POL99_8</t>
  </si>
  <si>
    <t>005261030R</t>
  </si>
  <si>
    <t xml:space="preserve">Finanční rezerva </t>
  </si>
  <si>
    <t/>
  </si>
  <si>
    <t>SUM</t>
  </si>
  <si>
    <t>Poznámky uchazeče k zadání</t>
  </si>
  <si>
    <t>POPUZIV</t>
  </si>
  <si>
    <t>END</t>
  </si>
  <si>
    <t>2.NP : 13,35*1,9</t>
  </si>
  <si>
    <t>1*1,6</t>
  </si>
  <si>
    <t>2.NP : 12,3*3,48</t>
  </si>
  <si>
    <t>2.NP : 17,6</t>
  </si>
  <si>
    <t>962031132R00</t>
  </si>
  <si>
    <t>Bourání příček cihelných tl. 10 cm</t>
  </si>
  <si>
    <t>2.NP : 2,5*3,45</t>
  </si>
  <si>
    <t>2,1*3,45</t>
  </si>
  <si>
    <t>2.NP : 1,55*3,45</t>
  </si>
  <si>
    <t>2.NP : 16,3</t>
  </si>
  <si>
    <t>m.č.206 : 1*3,45</t>
  </si>
  <si>
    <t>2.NP : (2+2,25+2,85+2,85+2,85+2,85+2,85+5,25+2,1+3,1)*1,8</t>
  </si>
  <si>
    <t>-15</t>
  </si>
  <si>
    <t>721273200RT3</t>
  </si>
  <si>
    <t>Souprava ventilační střešní HL, souprava větrací hlavice PP HL810  D 110 mm</t>
  </si>
  <si>
    <t>725330820R00</t>
  </si>
  <si>
    <t>Demontáž výlevky diturvitové</t>
  </si>
  <si>
    <t>3,75</t>
  </si>
  <si>
    <t>2.NP : 32,75*1,8</t>
  </si>
  <si>
    <t>2,8</t>
  </si>
  <si>
    <t>Elektromontáže viz samostatný rozpočet 1.NP</t>
  </si>
  <si>
    <t>kpl.</t>
  </si>
  <si>
    <t>Elektromontáže viz samostatný rozpočet 2.NP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</si>
</sst>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26" xfId="0" applyNumberFormat="1" applyFont="1" applyBorder="1" applyAlignment="1">
      <alignment horizontal="left" vertical="top"/>
    </xf>
    <xf numFmtId="0" fontId="3" fillId="2" borderId="0" xfId="0" applyFont="1" applyFill="1" applyAlignment="1">
      <alignment horizontal="left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215" t="s">
        <v>42</v>
      </c>
      <c r="B2" s="215"/>
      <c r="C2" s="215"/>
      <c r="D2" s="215"/>
      <c r="E2" s="215"/>
      <c r="F2" s="215"/>
      <c r="G2" s="21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opLeftCell="B1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 x14ac:dyDescent="0.2">
      <c r="A2" s="4"/>
      <c r="B2" s="81" t="s">
        <v>24</v>
      </c>
      <c r="C2" s="82"/>
      <c r="D2" s="83" t="s">
        <v>43</v>
      </c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/>
      <c r="C3" s="82"/>
      <c r="D3" s="88"/>
      <c r="E3" s="88"/>
      <c r="F3" s="89"/>
      <c r="G3" s="89"/>
      <c r="H3" s="82"/>
      <c r="I3" s="90"/>
      <c r="J3" s="91"/>
    </row>
    <row r="4" spans="1:15" ht="23.25" customHeight="1" x14ac:dyDescent="0.2">
      <c r="A4" s="4"/>
      <c r="B4" s="92"/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2"/>
      <c r="E11" s="232"/>
      <c r="F11" s="232"/>
      <c r="G11" s="232"/>
      <c r="H11" s="28" t="s">
        <v>36</v>
      </c>
      <c r="I11" s="99"/>
      <c r="J11" s="11"/>
    </row>
    <row r="12" spans="1:15" ht="15.75" customHeight="1" x14ac:dyDescent="0.2">
      <c r="A12" s="4"/>
      <c r="B12" s="42"/>
      <c r="C12" s="26"/>
      <c r="D12" s="236"/>
      <c r="E12" s="236"/>
      <c r="F12" s="236"/>
      <c r="G12" s="236"/>
      <c r="H12" s="28" t="s">
        <v>37</v>
      </c>
      <c r="I12" s="99"/>
      <c r="J12" s="11"/>
    </row>
    <row r="13" spans="1:15" ht="15.75" customHeight="1" x14ac:dyDescent="0.2">
      <c r="A13" s="4"/>
      <c r="B13" s="43"/>
      <c r="C13" s="98"/>
      <c r="D13" s="216"/>
      <c r="E13" s="216"/>
      <c r="F13" s="216"/>
      <c r="G13" s="21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60" t="s">
        <v>26</v>
      </c>
      <c r="B16" s="161" t="s">
        <v>26</v>
      </c>
      <c r="C16" s="59"/>
      <c r="D16" s="60"/>
      <c r="E16" s="226"/>
      <c r="F16" s="235"/>
      <c r="G16" s="226"/>
      <c r="H16" s="235"/>
      <c r="I16" s="226">
        <f>SUMIF(F50:F75,A16,I50:I75)+SUMIF(F50:F75,"PSU",I50:I75)</f>
        <v>0</v>
      </c>
      <c r="J16" s="227"/>
    </row>
    <row r="17" spans="1:10" ht="23.25" customHeight="1" x14ac:dyDescent="0.2">
      <c r="A17" s="160" t="s">
        <v>27</v>
      </c>
      <c r="B17" s="161" t="s">
        <v>27</v>
      </c>
      <c r="C17" s="59"/>
      <c r="D17" s="60"/>
      <c r="E17" s="226"/>
      <c r="F17" s="235"/>
      <c r="G17" s="226"/>
      <c r="H17" s="235"/>
      <c r="I17" s="226">
        <f>SUMIF(F50:F75,A17,I50:I75)</f>
        <v>0</v>
      </c>
      <c r="J17" s="227"/>
    </row>
    <row r="18" spans="1:10" ht="23.25" customHeight="1" x14ac:dyDescent="0.2">
      <c r="A18" s="160" t="s">
        <v>28</v>
      </c>
      <c r="B18" s="161" t="s">
        <v>28</v>
      </c>
      <c r="C18" s="59"/>
      <c r="D18" s="60"/>
      <c r="E18" s="226"/>
      <c r="F18" s="235"/>
      <c r="G18" s="226"/>
      <c r="H18" s="235"/>
      <c r="I18" s="226">
        <f>SUMIF(F50:F75,A18,I50:I75)</f>
        <v>0</v>
      </c>
      <c r="J18" s="227"/>
    </row>
    <row r="19" spans="1:10" ht="23.25" customHeight="1" x14ac:dyDescent="0.2">
      <c r="A19" s="160" t="s">
        <v>105</v>
      </c>
      <c r="B19" s="161" t="s">
        <v>29</v>
      </c>
      <c r="C19" s="59"/>
      <c r="D19" s="60"/>
      <c r="E19" s="226"/>
      <c r="F19" s="235"/>
      <c r="G19" s="226"/>
      <c r="H19" s="235"/>
      <c r="I19" s="226">
        <f>SUMIF(F50:F75,A19,I50:I75)</f>
        <v>0</v>
      </c>
      <c r="J19" s="227"/>
    </row>
    <row r="20" spans="1:10" ht="23.25" customHeight="1" x14ac:dyDescent="0.2">
      <c r="A20" s="160" t="s">
        <v>106</v>
      </c>
      <c r="B20" s="161" t="s">
        <v>30</v>
      </c>
      <c r="C20" s="59"/>
      <c r="D20" s="60"/>
      <c r="E20" s="226"/>
      <c r="F20" s="235"/>
      <c r="G20" s="226"/>
      <c r="H20" s="235"/>
      <c r="I20" s="226">
        <f>SUMIF(F50:F75,A20,I50:I75)</f>
        <v>60000</v>
      </c>
      <c r="J20" s="227"/>
    </row>
    <row r="21" spans="1:10" ht="23.25" customHeight="1" x14ac:dyDescent="0.2">
      <c r="A21" s="4"/>
      <c r="B21" s="75" t="s">
        <v>31</v>
      </c>
      <c r="C21" s="76"/>
      <c r="D21" s="77"/>
      <c r="E21" s="228"/>
      <c r="F21" s="229"/>
      <c r="G21" s="228"/>
      <c r="H21" s="229"/>
      <c r="I21" s="228">
        <f>SUM(I16:J20)</f>
        <v>60000</v>
      </c>
      <c r="J21" s="240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24">
        <f>ZakladDPHSniVypocet</f>
        <v>0</v>
      </c>
      <c r="H23" s="225"/>
      <c r="I23" s="225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38">
        <f>ZakladDPHSni*SazbaDPH1/100</f>
        <v>0</v>
      </c>
      <c r="H24" s="239"/>
      <c r="I24" s="239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24">
        <f>ZakladDPHZaklVypocet</f>
        <v>60000</v>
      </c>
      <c r="H25" s="225"/>
      <c r="I25" s="225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0">
        <f>ZakladDPHZakl*SazbaDPH2/100</f>
        <v>12600</v>
      </c>
      <c r="H26" s="221"/>
      <c r="I26" s="22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2">
        <f>0</f>
        <v>0</v>
      </c>
      <c r="H27" s="222"/>
      <c r="I27" s="222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0">
        <f>ZakladDPHSniVypocet+ZakladDPHZaklVypocet</f>
        <v>60000</v>
      </c>
      <c r="H28" s="230"/>
      <c r="I28" s="230"/>
      <c r="J28" s="133" t="str">
        <f t="shared" si="0"/>
        <v>CZK</v>
      </c>
    </row>
    <row r="29" spans="1:10" ht="27.75" customHeight="1" thickBot="1" x14ac:dyDescent="0.25">
      <c r="A29" s="4"/>
      <c r="B29" s="129" t="s">
        <v>38</v>
      </c>
      <c r="C29" s="134"/>
      <c r="D29" s="134"/>
      <c r="E29" s="134"/>
      <c r="F29" s="134"/>
      <c r="G29" s="223">
        <f>ZakladDPHSni+DPHSni+ZakladDPHZakl+DPHZakl+Zaokrouhleni</f>
        <v>72600</v>
      </c>
      <c r="H29" s="223"/>
      <c r="I29" s="223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42594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customHeight="1" x14ac:dyDescent="0.2">
      <c r="A38" s="104" t="s">
        <v>40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4">
        <v>1</v>
      </c>
      <c r="B39" s="113" t="s">
        <v>45</v>
      </c>
      <c r="C39" s="243"/>
      <c r="D39" s="244"/>
      <c r="E39" s="244"/>
      <c r="F39" s="120">
        <f>'005-1 005-01 Pol'!AC192+'005-1 005-02 Pol'!AC160</f>
        <v>0</v>
      </c>
      <c r="G39" s="121">
        <f>'005-1 005-01 Pol'!AD192+'005-1 005-02 Pol'!AD160</f>
        <v>60000</v>
      </c>
      <c r="H39" s="122">
        <f>(F39*SazbaDPH1/100)+(G39*SazbaDPH2/100)</f>
        <v>12600</v>
      </c>
      <c r="I39" s="122">
        <f>F39+G39+H39</f>
        <v>72600</v>
      </c>
      <c r="J39" s="114">
        <f>IF(CenaCelkemVypocet=0,"",I39/CenaCelkemVypocet*100)</f>
        <v>100</v>
      </c>
    </row>
    <row r="40" spans="1:10" ht="25.5" customHeight="1" x14ac:dyDescent="0.2">
      <c r="A40" s="104">
        <v>2</v>
      </c>
      <c r="B40" s="105" t="s">
        <v>46</v>
      </c>
      <c r="C40" s="245" t="s">
        <v>47</v>
      </c>
      <c r="D40" s="246"/>
      <c r="E40" s="246"/>
      <c r="F40" s="123">
        <f>'005-1 005-01 Pol'!AC192+'005-1 005-02 Pol'!AC160</f>
        <v>0</v>
      </c>
      <c r="G40" s="124">
        <f>'005-1 005-01 Pol'!AD192+'005-1 005-02 Pol'!AD160</f>
        <v>60000</v>
      </c>
      <c r="H40" s="124">
        <f>(F40*SazbaDPH1/100)+(G40*SazbaDPH2/100)</f>
        <v>12600</v>
      </c>
      <c r="I40" s="124">
        <f>F40+G40+H40</f>
        <v>72600</v>
      </c>
      <c r="J40" s="107">
        <f>IF(CenaCelkemVypocet=0,"",I40/CenaCelkemVypocet*100)</f>
        <v>100</v>
      </c>
    </row>
    <row r="41" spans="1:10" ht="25.5" customHeight="1" x14ac:dyDescent="0.2">
      <c r="A41" s="104">
        <v>3</v>
      </c>
      <c r="B41" s="106" t="s">
        <v>48</v>
      </c>
      <c r="C41" s="245" t="s">
        <v>49</v>
      </c>
      <c r="D41" s="246"/>
      <c r="E41" s="246"/>
      <c r="F41" s="123">
        <f>'005-1 005-01 Pol'!AC192</f>
        <v>0</v>
      </c>
      <c r="G41" s="124">
        <f>'005-1 005-01 Pol'!AD192</f>
        <v>30000</v>
      </c>
      <c r="H41" s="124">
        <f>(F41*SazbaDPH1/100)+(G41*SazbaDPH2/100)</f>
        <v>6300</v>
      </c>
      <c r="I41" s="124">
        <f>F41+G41+H41</f>
        <v>36300</v>
      </c>
      <c r="J41" s="107">
        <f>IF(CenaCelkemVypocet=0,"",I41/CenaCelkemVypocet*100)</f>
        <v>50</v>
      </c>
    </row>
    <row r="42" spans="1:10" ht="25.5" customHeight="1" x14ac:dyDescent="0.2">
      <c r="A42" s="104">
        <v>3</v>
      </c>
      <c r="B42" s="115" t="s">
        <v>50</v>
      </c>
      <c r="C42" s="247" t="s">
        <v>51</v>
      </c>
      <c r="D42" s="248"/>
      <c r="E42" s="248"/>
      <c r="F42" s="125">
        <f>'005-1 005-02 Pol'!AC160</f>
        <v>0</v>
      </c>
      <c r="G42" s="126">
        <f>'005-1 005-02 Pol'!AD160</f>
        <v>30000</v>
      </c>
      <c r="H42" s="126">
        <f>(F42*SazbaDPH1/100)+(G42*SazbaDPH2/100)</f>
        <v>6300</v>
      </c>
      <c r="I42" s="126">
        <f>F42+G42+H42</f>
        <v>36300</v>
      </c>
      <c r="J42" s="116">
        <f>IF(CenaCelkemVypocet=0,"",I42/CenaCelkemVypocet*100)</f>
        <v>50</v>
      </c>
    </row>
    <row r="43" spans="1:10" ht="25.5" customHeight="1" x14ac:dyDescent="0.2">
      <c r="A43" s="104"/>
      <c r="B43" s="249" t="s">
        <v>52</v>
      </c>
      <c r="C43" s="250"/>
      <c r="D43" s="250"/>
      <c r="E43" s="251"/>
      <c r="F43" s="127">
        <f>SUMIF(A39:A42,"=1",F39:F42)</f>
        <v>0</v>
      </c>
      <c r="G43" s="128">
        <f>SUMIF(A39:A42,"=1",G39:G42)</f>
        <v>60000</v>
      </c>
      <c r="H43" s="128">
        <f>SUMIF(A39:A42,"=1",H39:H42)</f>
        <v>12600</v>
      </c>
      <c r="I43" s="128">
        <f>SUMIF(A39:A42,"=1",I39:I42)</f>
        <v>72600</v>
      </c>
      <c r="J43" s="108">
        <f>SUMIF(A39:A42,"=1",J39:J42)</f>
        <v>100</v>
      </c>
    </row>
    <row r="47" spans="1:10" ht="15.75" x14ac:dyDescent="0.25">
      <c r="B47" s="136" t="s">
        <v>54</v>
      </c>
    </row>
    <row r="49" spans="1:10" ht="25.5" customHeight="1" x14ac:dyDescent="0.2">
      <c r="A49" s="137"/>
      <c r="B49" s="141" t="s">
        <v>18</v>
      </c>
      <c r="C49" s="141" t="s">
        <v>6</v>
      </c>
      <c r="D49" s="142"/>
      <c r="E49" s="142"/>
      <c r="F49" s="145" t="s">
        <v>55</v>
      </c>
      <c r="G49" s="145"/>
      <c r="H49" s="145"/>
      <c r="I49" s="145" t="s">
        <v>31</v>
      </c>
      <c r="J49" s="145" t="s">
        <v>0</v>
      </c>
    </row>
    <row r="50" spans="1:10" ht="25.5" customHeight="1" x14ac:dyDescent="0.2">
      <c r="A50" s="138"/>
      <c r="B50" s="146" t="s">
        <v>56</v>
      </c>
      <c r="C50" s="252" t="s">
        <v>57</v>
      </c>
      <c r="D50" s="253"/>
      <c r="E50" s="253"/>
      <c r="F50" s="152" t="s">
        <v>26</v>
      </c>
      <c r="G50" s="153"/>
      <c r="H50" s="153"/>
      <c r="I50" s="153">
        <f>'005-1 005-01 Pol'!G7+'005-1 005-02 Pol'!G7</f>
        <v>0</v>
      </c>
      <c r="J50" s="148">
        <f>IF(I76=0,"",I50/I76*100)</f>
        <v>0</v>
      </c>
    </row>
    <row r="51" spans="1:10" ht="25.5" customHeight="1" x14ac:dyDescent="0.2">
      <c r="A51" s="138"/>
      <c r="B51" s="140" t="s">
        <v>58</v>
      </c>
      <c r="C51" s="241" t="s">
        <v>59</v>
      </c>
      <c r="D51" s="242"/>
      <c r="E51" s="242"/>
      <c r="F51" s="154" t="s">
        <v>26</v>
      </c>
      <c r="G51" s="155"/>
      <c r="H51" s="155"/>
      <c r="I51" s="155">
        <f>'005-1 005-01 Pol'!G17+'005-1 005-02 Pol'!G17</f>
        <v>0</v>
      </c>
      <c r="J51" s="149">
        <f>IF(I76=0,"",I51/I76*100)</f>
        <v>0</v>
      </c>
    </row>
    <row r="52" spans="1:10" ht="25.5" customHeight="1" x14ac:dyDescent="0.2">
      <c r="A52" s="138"/>
      <c r="B52" s="140" t="s">
        <v>60</v>
      </c>
      <c r="C52" s="241" t="s">
        <v>61</v>
      </c>
      <c r="D52" s="242"/>
      <c r="E52" s="242"/>
      <c r="F52" s="154" t="s">
        <v>26</v>
      </c>
      <c r="G52" s="155"/>
      <c r="H52" s="155"/>
      <c r="I52" s="155">
        <f>'005-1 005-01 Pol'!G20</f>
        <v>0</v>
      </c>
      <c r="J52" s="149">
        <f>IF(I76=0,"",I52/I76*100)</f>
        <v>0</v>
      </c>
    </row>
    <row r="53" spans="1:10" ht="25.5" customHeight="1" x14ac:dyDescent="0.2">
      <c r="A53" s="138"/>
      <c r="B53" s="140" t="s">
        <v>62</v>
      </c>
      <c r="C53" s="241" t="s">
        <v>63</v>
      </c>
      <c r="D53" s="242"/>
      <c r="E53" s="242"/>
      <c r="F53" s="154" t="s">
        <v>26</v>
      </c>
      <c r="G53" s="155"/>
      <c r="H53" s="155"/>
      <c r="I53" s="155">
        <f>'005-1 005-01 Pol'!G26+'005-1 005-02 Pol'!G20</f>
        <v>0</v>
      </c>
      <c r="J53" s="149">
        <f>IF(I76=0,"",I53/I76*100)</f>
        <v>0</v>
      </c>
    </row>
    <row r="54" spans="1:10" ht="25.5" customHeight="1" x14ac:dyDescent="0.2">
      <c r="A54" s="138"/>
      <c r="B54" s="140" t="s">
        <v>64</v>
      </c>
      <c r="C54" s="241" t="s">
        <v>65</v>
      </c>
      <c r="D54" s="242"/>
      <c r="E54" s="242"/>
      <c r="F54" s="154" t="s">
        <v>26</v>
      </c>
      <c r="G54" s="155"/>
      <c r="H54" s="155"/>
      <c r="I54" s="155">
        <f>'005-1 005-01 Pol'!G31+'005-1 005-02 Pol'!G25</f>
        <v>0</v>
      </c>
      <c r="J54" s="149">
        <f>IF(I76=0,"",I54/I76*100)</f>
        <v>0</v>
      </c>
    </row>
    <row r="55" spans="1:10" ht="25.5" customHeight="1" x14ac:dyDescent="0.2">
      <c r="A55" s="138"/>
      <c r="B55" s="140" t="s">
        <v>66</v>
      </c>
      <c r="C55" s="241" t="s">
        <v>67</v>
      </c>
      <c r="D55" s="242"/>
      <c r="E55" s="242"/>
      <c r="F55" s="154" t="s">
        <v>26</v>
      </c>
      <c r="G55" s="155"/>
      <c r="H55" s="155"/>
      <c r="I55" s="155">
        <f>'005-1 005-01 Pol'!G33+'005-1 005-02 Pol'!G27</f>
        <v>0</v>
      </c>
      <c r="J55" s="149">
        <f>IF(I76=0,"",I55/I76*100)</f>
        <v>0</v>
      </c>
    </row>
    <row r="56" spans="1:10" ht="25.5" customHeight="1" x14ac:dyDescent="0.2">
      <c r="A56" s="138"/>
      <c r="B56" s="140" t="s">
        <v>68</v>
      </c>
      <c r="C56" s="241" t="s">
        <v>69</v>
      </c>
      <c r="D56" s="242"/>
      <c r="E56" s="242"/>
      <c r="F56" s="154" t="s">
        <v>26</v>
      </c>
      <c r="G56" s="155"/>
      <c r="H56" s="155"/>
      <c r="I56" s="155">
        <f>'005-1 005-01 Pol'!G35+'005-1 005-02 Pol'!G29</f>
        <v>0</v>
      </c>
      <c r="J56" s="149">
        <f>IF(I76=0,"",I56/I76*100)</f>
        <v>0</v>
      </c>
    </row>
    <row r="57" spans="1:10" ht="25.5" customHeight="1" x14ac:dyDescent="0.2">
      <c r="A57" s="138"/>
      <c r="B57" s="140" t="s">
        <v>70</v>
      </c>
      <c r="C57" s="241" t="s">
        <v>71</v>
      </c>
      <c r="D57" s="242"/>
      <c r="E57" s="242"/>
      <c r="F57" s="154" t="s">
        <v>26</v>
      </c>
      <c r="G57" s="155"/>
      <c r="H57" s="155"/>
      <c r="I57" s="155">
        <f>'005-1 005-01 Pol'!G37+'005-1 005-02 Pol'!G31</f>
        <v>0</v>
      </c>
      <c r="J57" s="149">
        <f>IF(I76=0,"",I57/I76*100)</f>
        <v>0</v>
      </c>
    </row>
    <row r="58" spans="1:10" ht="25.5" customHeight="1" x14ac:dyDescent="0.2">
      <c r="A58" s="138"/>
      <c r="B58" s="140" t="s">
        <v>72</v>
      </c>
      <c r="C58" s="241" t="s">
        <v>73</v>
      </c>
      <c r="D58" s="242"/>
      <c r="E58" s="242"/>
      <c r="F58" s="154" t="s">
        <v>26</v>
      </c>
      <c r="G58" s="155"/>
      <c r="H58" s="155"/>
      <c r="I58" s="155">
        <f>'005-1 005-01 Pol'!G55+'005-1 005-02 Pol'!G48</f>
        <v>0</v>
      </c>
      <c r="J58" s="149">
        <f>IF(I76=0,"",I58/I76*100)</f>
        <v>0</v>
      </c>
    </row>
    <row r="59" spans="1:10" ht="25.5" customHeight="1" x14ac:dyDescent="0.2">
      <c r="A59" s="138"/>
      <c r="B59" s="140" t="s">
        <v>74</v>
      </c>
      <c r="C59" s="241" t="s">
        <v>75</v>
      </c>
      <c r="D59" s="242"/>
      <c r="E59" s="242"/>
      <c r="F59" s="154" t="s">
        <v>27</v>
      </c>
      <c r="G59" s="155"/>
      <c r="H59" s="155"/>
      <c r="I59" s="155">
        <f>'005-1 005-01 Pol'!G62+'005-1 005-02 Pol'!G55</f>
        <v>0</v>
      </c>
      <c r="J59" s="149">
        <f>IF(I76=0,"",I59/I76*100)</f>
        <v>0</v>
      </c>
    </row>
    <row r="60" spans="1:10" ht="25.5" customHeight="1" x14ac:dyDescent="0.2">
      <c r="A60" s="138"/>
      <c r="B60" s="140" t="s">
        <v>76</v>
      </c>
      <c r="C60" s="241" t="s">
        <v>77</v>
      </c>
      <c r="D60" s="242"/>
      <c r="E60" s="242"/>
      <c r="F60" s="154" t="s">
        <v>27</v>
      </c>
      <c r="G60" s="155"/>
      <c r="H60" s="155"/>
      <c r="I60" s="155">
        <f>'005-1 005-01 Pol'!G73+'005-1 005-02 Pol'!G65</f>
        <v>0</v>
      </c>
      <c r="J60" s="149">
        <f>IF(I76=0,"",I60/I76*100)</f>
        <v>0</v>
      </c>
    </row>
    <row r="61" spans="1:10" ht="25.5" customHeight="1" x14ac:dyDescent="0.2">
      <c r="A61" s="138"/>
      <c r="B61" s="140" t="s">
        <v>78</v>
      </c>
      <c r="C61" s="241" t="s">
        <v>79</v>
      </c>
      <c r="D61" s="242"/>
      <c r="E61" s="242"/>
      <c r="F61" s="154" t="s">
        <v>27</v>
      </c>
      <c r="G61" s="155"/>
      <c r="H61" s="155"/>
      <c r="I61" s="155">
        <f>'005-1 005-01 Pol'!G86+'005-1 005-02 Pol'!G78</f>
        <v>0</v>
      </c>
      <c r="J61" s="149">
        <f>IF(I76=0,"",I61/I76*100)</f>
        <v>0</v>
      </c>
    </row>
    <row r="62" spans="1:10" ht="25.5" customHeight="1" x14ac:dyDescent="0.2">
      <c r="A62" s="138"/>
      <c r="B62" s="140" t="s">
        <v>80</v>
      </c>
      <c r="C62" s="241" t="s">
        <v>81</v>
      </c>
      <c r="D62" s="242"/>
      <c r="E62" s="242"/>
      <c r="F62" s="154" t="s">
        <v>27</v>
      </c>
      <c r="G62" s="155"/>
      <c r="H62" s="155"/>
      <c r="I62" s="155">
        <f>'005-1 005-01 Pol'!G110+'005-1 005-02 Pol'!G98</f>
        <v>0</v>
      </c>
      <c r="J62" s="149">
        <f>IF(I76=0,"",I62/I76*100)</f>
        <v>0</v>
      </c>
    </row>
    <row r="63" spans="1:10" ht="25.5" customHeight="1" x14ac:dyDescent="0.2">
      <c r="A63" s="138"/>
      <c r="B63" s="140" t="s">
        <v>82</v>
      </c>
      <c r="C63" s="241" t="s">
        <v>83</v>
      </c>
      <c r="D63" s="242"/>
      <c r="E63" s="242"/>
      <c r="F63" s="154" t="s">
        <v>27</v>
      </c>
      <c r="G63" s="155"/>
      <c r="H63" s="155"/>
      <c r="I63" s="155">
        <f>'005-1 005-01 Pol'!G116</f>
        <v>0</v>
      </c>
      <c r="J63" s="149">
        <f>IF(I76=0,"",I63/I76*100)</f>
        <v>0</v>
      </c>
    </row>
    <row r="64" spans="1:10" ht="25.5" customHeight="1" x14ac:dyDescent="0.2">
      <c r="A64" s="138"/>
      <c r="B64" s="140" t="s">
        <v>84</v>
      </c>
      <c r="C64" s="241" t="s">
        <v>85</v>
      </c>
      <c r="D64" s="242"/>
      <c r="E64" s="242"/>
      <c r="F64" s="154" t="s">
        <v>27</v>
      </c>
      <c r="G64" s="155"/>
      <c r="H64" s="155"/>
      <c r="I64" s="155">
        <f>'005-1 005-01 Pol'!G123</f>
        <v>0</v>
      </c>
      <c r="J64" s="149">
        <f>IF(I76=0,"",I64/I76*100)</f>
        <v>0</v>
      </c>
    </row>
    <row r="65" spans="1:10" ht="25.5" customHeight="1" x14ac:dyDescent="0.2">
      <c r="A65" s="138"/>
      <c r="B65" s="140" t="s">
        <v>86</v>
      </c>
      <c r="C65" s="241" t="s">
        <v>87</v>
      </c>
      <c r="D65" s="242"/>
      <c r="E65" s="242"/>
      <c r="F65" s="154" t="s">
        <v>27</v>
      </c>
      <c r="G65" s="155"/>
      <c r="H65" s="155"/>
      <c r="I65" s="155">
        <f>'005-1 005-01 Pol'!G128</f>
        <v>0</v>
      </c>
      <c r="J65" s="149">
        <f>IF(I76=0,"",I65/I76*100)</f>
        <v>0</v>
      </c>
    </row>
    <row r="66" spans="1:10" ht="25.5" customHeight="1" x14ac:dyDescent="0.2">
      <c r="A66" s="138"/>
      <c r="B66" s="140" t="s">
        <v>88</v>
      </c>
      <c r="C66" s="241" t="s">
        <v>89</v>
      </c>
      <c r="D66" s="242"/>
      <c r="E66" s="242"/>
      <c r="F66" s="154" t="s">
        <v>27</v>
      </c>
      <c r="G66" s="155"/>
      <c r="H66" s="155"/>
      <c r="I66" s="155">
        <f>'005-1 005-01 Pol'!G135+'005-1 005-02 Pol'!G104</f>
        <v>0</v>
      </c>
      <c r="J66" s="149">
        <f>IF(I76=0,"",I66/I76*100)</f>
        <v>0</v>
      </c>
    </row>
    <row r="67" spans="1:10" ht="25.5" customHeight="1" x14ac:dyDescent="0.2">
      <c r="A67" s="138"/>
      <c r="B67" s="140" t="s">
        <v>90</v>
      </c>
      <c r="C67" s="241" t="s">
        <v>91</v>
      </c>
      <c r="D67" s="242"/>
      <c r="E67" s="242"/>
      <c r="F67" s="154" t="s">
        <v>27</v>
      </c>
      <c r="G67" s="155"/>
      <c r="H67" s="155"/>
      <c r="I67" s="155">
        <f>'005-1 005-01 Pol'!G143+'005-1 005-02 Pol'!G112</f>
        <v>0</v>
      </c>
      <c r="J67" s="149">
        <f>IF(I76=0,"",I67/I76*100)</f>
        <v>0</v>
      </c>
    </row>
    <row r="68" spans="1:10" ht="25.5" customHeight="1" x14ac:dyDescent="0.2">
      <c r="A68" s="138"/>
      <c r="B68" s="140" t="s">
        <v>92</v>
      </c>
      <c r="C68" s="241" t="s">
        <v>93</v>
      </c>
      <c r="D68" s="242"/>
      <c r="E68" s="242"/>
      <c r="F68" s="154" t="s">
        <v>27</v>
      </c>
      <c r="G68" s="155"/>
      <c r="H68" s="155"/>
      <c r="I68" s="155">
        <f>'005-1 005-01 Pol'!G151+'005-1 005-02 Pol'!G119</f>
        <v>0</v>
      </c>
      <c r="J68" s="149">
        <f>IF(I76=0,"",I68/I76*100)</f>
        <v>0</v>
      </c>
    </row>
    <row r="69" spans="1:10" ht="25.5" customHeight="1" x14ac:dyDescent="0.2">
      <c r="A69" s="138"/>
      <c r="B69" s="140" t="s">
        <v>94</v>
      </c>
      <c r="C69" s="241" t="s">
        <v>95</v>
      </c>
      <c r="D69" s="242"/>
      <c r="E69" s="242"/>
      <c r="F69" s="154" t="s">
        <v>27</v>
      </c>
      <c r="G69" s="155"/>
      <c r="H69" s="155"/>
      <c r="I69" s="155">
        <f>'005-1 005-01 Pol'!G165+'005-1 005-02 Pol'!G133</f>
        <v>0</v>
      </c>
      <c r="J69" s="149">
        <f>IF(I76=0,"",I69/I76*100)</f>
        <v>0</v>
      </c>
    </row>
    <row r="70" spans="1:10" ht="25.5" customHeight="1" x14ac:dyDescent="0.2">
      <c r="A70" s="138"/>
      <c r="B70" s="140" t="s">
        <v>96</v>
      </c>
      <c r="C70" s="241" t="s">
        <v>97</v>
      </c>
      <c r="D70" s="242"/>
      <c r="E70" s="242"/>
      <c r="F70" s="154" t="s">
        <v>27</v>
      </c>
      <c r="G70" s="155"/>
      <c r="H70" s="155"/>
      <c r="I70" s="155">
        <f>'005-1 005-01 Pol'!G167+'005-1 005-02 Pol'!G135</f>
        <v>0</v>
      </c>
      <c r="J70" s="149">
        <f>IF(I76=0,"",I70/I76*100)</f>
        <v>0</v>
      </c>
    </row>
    <row r="71" spans="1:10" ht="25.5" customHeight="1" x14ac:dyDescent="0.2">
      <c r="A71" s="138"/>
      <c r="B71" s="140" t="s">
        <v>98</v>
      </c>
      <c r="C71" s="241" t="s">
        <v>99</v>
      </c>
      <c r="D71" s="242"/>
      <c r="E71" s="242"/>
      <c r="F71" s="154" t="s">
        <v>27</v>
      </c>
      <c r="G71" s="155"/>
      <c r="H71" s="155"/>
      <c r="I71" s="155">
        <f>'005-1 005-01 Pol'!G171+'005-1 005-02 Pol'!G139</f>
        <v>0</v>
      </c>
      <c r="J71" s="149">
        <f>IF(I76=0,"",I71/I76*100)</f>
        <v>0</v>
      </c>
    </row>
    <row r="72" spans="1:10" ht="25.5" customHeight="1" x14ac:dyDescent="0.2">
      <c r="A72" s="138"/>
      <c r="B72" s="140" t="s">
        <v>100</v>
      </c>
      <c r="C72" s="241" t="s">
        <v>101</v>
      </c>
      <c r="D72" s="242"/>
      <c r="E72" s="242"/>
      <c r="F72" s="154" t="s">
        <v>28</v>
      </c>
      <c r="G72" s="155"/>
      <c r="H72" s="155"/>
      <c r="I72" s="155">
        <f>'005-1 005-01 Pol'!G174+'005-1 005-02 Pol'!G142</f>
        <v>0</v>
      </c>
      <c r="J72" s="149">
        <f>IF(I76=0,"",I72/I76*100)</f>
        <v>0</v>
      </c>
    </row>
    <row r="73" spans="1:10" ht="25.5" customHeight="1" x14ac:dyDescent="0.2">
      <c r="A73" s="138"/>
      <c r="B73" s="140" t="s">
        <v>102</v>
      </c>
      <c r="C73" s="241" t="s">
        <v>103</v>
      </c>
      <c r="D73" s="242"/>
      <c r="E73" s="242"/>
      <c r="F73" s="154" t="s">
        <v>104</v>
      </c>
      <c r="G73" s="155"/>
      <c r="H73" s="155"/>
      <c r="I73" s="155">
        <f>'005-1 005-01 Pol'!G176+'005-1 005-02 Pol'!G144</f>
        <v>0</v>
      </c>
      <c r="J73" s="149">
        <f>IF(I76=0,"",I73/I76*100)</f>
        <v>0</v>
      </c>
    </row>
    <row r="74" spans="1:10" ht="25.5" customHeight="1" x14ac:dyDescent="0.2">
      <c r="A74" s="138"/>
      <c r="B74" s="140" t="s">
        <v>105</v>
      </c>
      <c r="C74" s="241" t="s">
        <v>29</v>
      </c>
      <c r="D74" s="242"/>
      <c r="E74" s="242"/>
      <c r="F74" s="154" t="s">
        <v>105</v>
      </c>
      <c r="G74" s="155"/>
      <c r="H74" s="155"/>
      <c r="I74" s="155">
        <f>'005-1 005-01 Pol'!G186+'005-1 005-02 Pol'!G154</f>
        <v>0</v>
      </c>
      <c r="J74" s="149">
        <f>IF(I76=0,"",I74/I76*100)</f>
        <v>0</v>
      </c>
    </row>
    <row r="75" spans="1:10" ht="25.5" customHeight="1" x14ac:dyDescent="0.2">
      <c r="A75" s="138"/>
      <c r="B75" s="147" t="s">
        <v>106</v>
      </c>
      <c r="C75" s="254" t="s">
        <v>30</v>
      </c>
      <c r="D75" s="255"/>
      <c r="E75" s="255"/>
      <c r="F75" s="156" t="s">
        <v>106</v>
      </c>
      <c r="G75" s="157"/>
      <c r="H75" s="157"/>
      <c r="I75" s="157">
        <f>'005-1 005-01 Pol'!G189+'005-1 005-02 Pol'!G157</f>
        <v>60000</v>
      </c>
      <c r="J75" s="150">
        <f>IF(I76=0,"",I75/I76*100)</f>
        <v>100</v>
      </c>
    </row>
    <row r="76" spans="1:10" ht="25.5" customHeight="1" x14ac:dyDescent="0.2">
      <c r="A76" s="139"/>
      <c r="B76" s="143" t="s">
        <v>1</v>
      </c>
      <c r="C76" s="143"/>
      <c r="D76" s="144"/>
      <c r="E76" s="144"/>
      <c r="F76" s="158"/>
      <c r="G76" s="159"/>
      <c r="H76" s="159"/>
      <c r="I76" s="159">
        <f>SUM(I50:I75)</f>
        <v>60000</v>
      </c>
      <c r="J76" s="151">
        <f>SUM(J50:J75)</f>
        <v>100</v>
      </c>
    </row>
    <row r="77" spans="1:10" x14ac:dyDescent="0.2">
      <c r="F77" s="102"/>
      <c r="G77" s="101"/>
      <c r="H77" s="102"/>
      <c r="I77" s="101"/>
      <c r="J77" s="103"/>
    </row>
    <row r="78" spans="1:10" x14ac:dyDescent="0.2">
      <c r="F78" s="102"/>
      <c r="G78" s="101"/>
      <c r="H78" s="102"/>
      <c r="I78" s="101"/>
      <c r="J78" s="103"/>
    </row>
    <row r="79" spans="1:10" x14ac:dyDescent="0.2">
      <c r="F79" s="102"/>
      <c r="G79" s="101"/>
      <c r="H79" s="102"/>
      <c r="I79" s="101"/>
      <c r="J7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5:E75"/>
    <mergeCell ref="C69:E69"/>
    <mergeCell ref="C70:E70"/>
    <mergeCell ref="C71:E71"/>
    <mergeCell ref="C72:E72"/>
    <mergeCell ref="C73:E73"/>
    <mergeCell ref="C74:E74"/>
    <mergeCell ref="C68:E68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E18:F18"/>
    <mergeCell ref="C56:E56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80" t="s">
        <v>8</v>
      </c>
      <c r="B2" s="79"/>
      <c r="C2" s="258"/>
      <c r="D2" s="258"/>
      <c r="E2" s="258"/>
      <c r="F2" s="258"/>
      <c r="G2" s="259"/>
    </row>
    <row r="3" spans="1:7" ht="24.95" customHeight="1" x14ac:dyDescent="0.2">
      <c r="A3" s="80" t="s">
        <v>9</v>
      </c>
      <c r="B3" s="79"/>
      <c r="C3" s="258"/>
      <c r="D3" s="258"/>
      <c r="E3" s="258"/>
      <c r="F3" s="258"/>
      <c r="G3" s="259"/>
    </row>
    <row r="4" spans="1:7" ht="24.95" customHeight="1" x14ac:dyDescent="0.2">
      <c r="A4" s="80" t="s">
        <v>10</v>
      </c>
      <c r="B4" s="79"/>
      <c r="C4" s="258"/>
      <c r="D4" s="258"/>
      <c r="E4" s="258"/>
      <c r="F4" s="258"/>
      <c r="G4" s="25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5"/>
  <sheetViews>
    <sheetView topLeftCell="A179" workbookViewId="0">
      <selection activeCell="F191" sqref="F19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2" t="s">
        <v>7</v>
      </c>
      <c r="B1" s="272"/>
      <c r="C1" s="272"/>
      <c r="D1" s="272"/>
      <c r="E1" s="272"/>
      <c r="F1" s="272"/>
      <c r="G1" s="272"/>
      <c r="AE1" t="s">
        <v>107</v>
      </c>
    </row>
    <row r="2" spans="1:60" ht="24.95" customHeight="1" x14ac:dyDescent="0.2">
      <c r="A2" s="163" t="s">
        <v>8</v>
      </c>
      <c r="B2" s="79" t="s">
        <v>43</v>
      </c>
      <c r="C2" s="273" t="s">
        <v>44</v>
      </c>
      <c r="D2" s="274"/>
      <c r="E2" s="274"/>
      <c r="F2" s="274"/>
      <c r="G2" s="275"/>
      <c r="AE2" t="s">
        <v>108</v>
      </c>
    </row>
    <row r="3" spans="1:60" ht="24.95" customHeight="1" x14ac:dyDescent="0.2">
      <c r="A3" s="163" t="s">
        <v>9</v>
      </c>
      <c r="B3" s="79" t="s">
        <v>46</v>
      </c>
      <c r="C3" s="273" t="s">
        <v>47</v>
      </c>
      <c r="D3" s="274"/>
      <c r="E3" s="274"/>
      <c r="F3" s="274"/>
      <c r="G3" s="275"/>
      <c r="AC3" s="100" t="s">
        <v>108</v>
      </c>
      <c r="AE3" t="s">
        <v>109</v>
      </c>
    </row>
    <row r="4" spans="1:60" ht="24.95" customHeight="1" x14ac:dyDescent="0.2">
      <c r="A4" s="164" t="s">
        <v>10</v>
      </c>
      <c r="B4" s="165" t="s">
        <v>48</v>
      </c>
      <c r="C4" s="276" t="s">
        <v>49</v>
      </c>
      <c r="D4" s="277"/>
      <c r="E4" s="277"/>
      <c r="F4" s="277"/>
      <c r="G4" s="278"/>
      <c r="AE4" t="s">
        <v>110</v>
      </c>
    </row>
    <row r="5" spans="1:60" x14ac:dyDescent="0.2">
      <c r="D5" s="162"/>
    </row>
    <row r="6" spans="1:60" ht="38.25" x14ac:dyDescent="0.2">
      <c r="A6" s="171" t="s">
        <v>111</v>
      </c>
      <c r="B6" s="169" t="s">
        <v>112</v>
      </c>
      <c r="C6" s="169" t="s">
        <v>113</v>
      </c>
      <c r="D6" s="170" t="s">
        <v>114</v>
      </c>
      <c r="E6" s="171" t="s">
        <v>115</v>
      </c>
      <c r="F6" s="166" t="s">
        <v>116</v>
      </c>
      <c r="G6" s="171" t="s">
        <v>31</v>
      </c>
      <c r="H6" s="172" t="s">
        <v>32</v>
      </c>
      <c r="I6" s="172" t="s">
        <v>117</v>
      </c>
      <c r="J6" s="172" t="s">
        <v>33</v>
      </c>
      <c r="K6" s="172" t="s">
        <v>118</v>
      </c>
      <c r="L6" s="172" t="s">
        <v>119</v>
      </c>
      <c r="M6" s="172" t="s">
        <v>120</v>
      </c>
      <c r="N6" s="172" t="s">
        <v>121</v>
      </c>
      <c r="O6" s="172" t="s">
        <v>122</v>
      </c>
      <c r="P6" s="172" t="s">
        <v>123</v>
      </c>
      <c r="Q6" s="172" t="s">
        <v>124</v>
      </c>
      <c r="R6" s="172" t="s">
        <v>125</v>
      </c>
      <c r="S6" s="172" t="s">
        <v>126</v>
      </c>
      <c r="T6" s="172" t="s">
        <v>127</v>
      </c>
      <c r="U6" s="172" t="s">
        <v>128</v>
      </c>
    </row>
    <row r="7" spans="1:60" x14ac:dyDescent="0.2">
      <c r="A7" s="173" t="s">
        <v>129</v>
      </c>
      <c r="B7" s="175" t="s">
        <v>56</v>
      </c>
      <c r="C7" s="176" t="s">
        <v>57</v>
      </c>
      <c r="D7" s="177"/>
      <c r="E7" s="183"/>
      <c r="F7" s="188"/>
      <c r="G7" s="188">
        <f>SUMIF(AE8:AE16,"&lt;&gt;NOR",G8:G16)</f>
        <v>0</v>
      </c>
      <c r="H7" s="188"/>
      <c r="I7" s="188">
        <f>SUM(I8:I16)</f>
        <v>0</v>
      </c>
      <c r="J7" s="188"/>
      <c r="K7" s="188">
        <f>SUM(K8:K16)</f>
        <v>0</v>
      </c>
      <c r="L7" s="188"/>
      <c r="M7" s="188">
        <f>SUM(M8:M16)</f>
        <v>0</v>
      </c>
      <c r="N7" s="188"/>
      <c r="O7" s="188">
        <f>SUM(O8:O16)</f>
        <v>3.13</v>
      </c>
      <c r="P7" s="188"/>
      <c r="Q7" s="188">
        <f>SUM(Q8:Q16)</f>
        <v>0</v>
      </c>
      <c r="R7" s="188"/>
      <c r="S7" s="188"/>
      <c r="T7" s="189"/>
      <c r="U7" s="188">
        <f>SUM(U8:U16)</f>
        <v>75.53</v>
      </c>
      <c r="AE7" t="s">
        <v>130</v>
      </c>
    </row>
    <row r="8" spans="1:60" outlineLevel="1" x14ac:dyDescent="0.2">
      <c r="A8" s="168">
        <v>1</v>
      </c>
      <c r="B8" s="178" t="s">
        <v>131</v>
      </c>
      <c r="C8" s="207" t="s">
        <v>132</v>
      </c>
      <c r="D8" s="180" t="s">
        <v>133</v>
      </c>
      <c r="E8" s="184">
        <v>32.04</v>
      </c>
      <c r="F8" s="190"/>
      <c r="G8" s="191">
        <f>ROUND(E8*F8,2)</f>
        <v>0</v>
      </c>
      <c r="H8" s="190"/>
      <c r="I8" s="191">
        <f>ROUND(E8*H8,2)</f>
        <v>0</v>
      </c>
      <c r="J8" s="190"/>
      <c r="K8" s="191">
        <f>ROUND(E8*J8,2)</f>
        <v>0</v>
      </c>
      <c r="L8" s="191">
        <v>21</v>
      </c>
      <c r="M8" s="191">
        <f>G8*(1+L8/100)</f>
        <v>0</v>
      </c>
      <c r="N8" s="191">
        <v>3.7670000000000002E-2</v>
      </c>
      <c r="O8" s="191">
        <f>ROUND(E8*N8,2)</f>
        <v>1.21</v>
      </c>
      <c r="P8" s="191">
        <v>0</v>
      </c>
      <c r="Q8" s="191">
        <f>ROUND(E8*P8,2)</f>
        <v>0</v>
      </c>
      <c r="R8" s="191"/>
      <c r="S8" s="191"/>
      <c r="T8" s="192">
        <v>0.41</v>
      </c>
      <c r="U8" s="191">
        <f>ROUND(E8*T8,2)</f>
        <v>13.14</v>
      </c>
      <c r="V8" s="167"/>
      <c r="W8" s="167"/>
      <c r="X8" s="167"/>
      <c r="Y8" s="167"/>
      <c r="Z8" s="167"/>
      <c r="AA8" s="167"/>
      <c r="AB8" s="167"/>
      <c r="AC8" s="167"/>
      <c r="AD8" s="167"/>
      <c r="AE8" s="167" t="s">
        <v>134</v>
      </c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outlineLevel="1" x14ac:dyDescent="0.2">
      <c r="A9" s="168"/>
      <c r="B9" s="178"/>
      <c r="C9" s="208" t="s">
        <v>135</v>
      </c>
      <c r="D9" s="181"/>
      <c r="E9" s="185">
        <v>28.12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2"/>
      <c r="U9" s="191"/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136</v>
      </c>
      <c r="AF9" s="167">
        <v>0</v>
      </c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 x14ac:dyDescent="0.2">
      <c r="A10" s="168"/>
      <c r="B10" s="178"/>
      <c r="C10" s="208" t="s">
        <v>137</v>
      </c>
      <c r="D10" s="181"/>
      <c r="E10" s="185">
        <v>3.92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/>
      <c r="U10" s="191"/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136</v>
      </c>
      <c r="AF10" s="167">
        <v>0</v>
      </c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 x14ac:dyDescent="0.2">
      <c r="A11" s="168">
        <v>2</v>
      </c>
      <c r="B11" s="178" t="s">
        <v>138</v>
      </c>
      <c r="C11" s="207" t="s">
        <v>139</v>
      </c>
      <c r="D11" s="180" t="s">
        <v>133</v>
      </c>
      <c r="E11" s="184">
        <v>51.06</v>
      </c>
      <c r="F11" s="190"/>
      <c r="G11" s="191">
        <f>ROUND(E11*F11,2)</f>
        <v>0</v>
      </c>
      <c r="H11" s="190"/>
      <c r="I11" s="191">
        <f>ROUND(E11*H11,2)</f>
        <v>0</v>
      </c>
      <c r="J11" s="190"/>
      <c r="K11" s="191">
        <f>ROUND(E11*J11,2)</f>
        <v>0</v>
      </c>
      <c r="L11" s="191">
        <v>21</v>
      </c>
      <c r="M11" s="191">
        <f>G11*(1+L11/100)</f>
        <v>0</v>
      </c>
      <c r="N11" s="191">
        <v>3.4810000000000001E-2</v>
      </c>
      <c r="O11" s="191">
        <f>ROUND(E11*N11,2)</f>
        <v>1.78</v>
      </c>
      <c r="P11" s="191">
        <v>0</v>
      </c>
      <c r="Q11" s="191">
        <f>ROUND(E11*P11,2)</f>
        <v>0</v>
      </c>
      <c r="R11" s="191"/>
      <c r="S11" s="191"/>
      <c r="T11" s="192">
        <v>1.05</v>
      </c>
      <c r="U11" s="191">
        <f>ROUND(E11*T11,2)</f>
        <v>53.61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134</v>
      </c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 x14ac:dyDescent="0.2">
      <c r="A12" s="168"/>
      <c r="B12" s="178"/>
      <c r="C12" s="208" t="s">
        <v>140</v>
      </c>
      <c r="D12" s="181"/>
      <c r="E12" s="185">
        <v>51.06</v>
      </c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2"/>
      <c r="U12" s="191"/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136</v>
      </c>
      <c r="AF12" s="167">
        <v>0</v>
      </c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">
      <c r="A13" s="168">
        <v>3</v>
      </c>
      <c r="B13" s="178" t="s">
        <v>141</v>
      </c>
      <c r="C13" s="207" t="s">
        <v>142</v>
      </c>
      <c r="D13" s="180" t="s">
        <v>143</v>
      </c>
      <c r="E13" s="184">
        <v>7</v>
      </c>
      <c r="F13" s="190"/>
      <c r="G13" s="191">
        <f>ROUND(E13*F13,2)</f>
        <v>0</v>
      </c>
      <c r="H13" s="190"/>
      <c r="I13" s="191">
        <f>ROUND(E13*H13,2)</f>
        <v>0</v>
      </c>
      <c r="J13" s="190"/>
      <c r="K13" s="191">
        <f>ROUND(E13*J13,2)</f>
        <v>0</v>
      </c>
      <c r="L13" s="191">
        <v>21</v>
      </c>
      <c r="M13" s="191">
        <f>G13*(1+L13/100)</f>
        <v>0</v>
      </c>
      <c r="N13" s="191">
        <v>0</v>
      </c>
      <c r="O13" s="191">
        <f>ROUND(E13*N13,2)</f>
        <v>0</v>
      </c>
      <c r="P13" s="191">
        <v>0</v>
      </c>
      <c r="Q13" s="191">
        <f>ROUND(E13*P13,2)</f>
        <v>0</v>
      </c>
      <c r="R13" s="191"/>
      <c r="S13" s="191"/>
      <c r="T13" s="192">
        <v>0.85</v>
      </c>
      <c r="U13" s="191">
        <f>ROUND(E13*T13,2)</f>
        <v>5.95</v>
      </c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134</v>
      </c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 x14ac:dyDescent="0.2">
      <c r="A14" s="168">
        <v>4</v>
      </c>
      <c r="B14" s="178" t="s">
        <v>144</v>
      </c>
      <c r="C14" s="207" t="s">
        <v>145</v>
      </c>
      <c r="D14" s="180" t="s">
        <v>133</v>
      </c>
      <c r="E14" s="184">
        <v>4.0999999999999996</v>
      </c>
      <c r="F14" s="190"/>
      <c r="G14" s="191">
        <f>ROUND(E14*F14,2)</f>
        <v>0</v>
      </c>
      <c r="H14" s="190"/>
      <c r="I14" s="191">
        <f>ROUND(E14*H14,2)</f>
        <v>0</v>
      </c>
      <c r="J14" s="190"/>
      <c r="K14" s="191">
        <f>ROUND(E14*J14,2)</f>
        <v>0</v>
      </c>
      <c r="L14" s="191">
        <v>21</v>
      </c>
      <c r="M14" s="191">
        <f>G14*(1+L14/100)</f>
        <v>0</v>
      </c>
      <c r="N14" s="191">
        <v>1.2840000000000001E-2</v>
      </c>
      <c r="O14" s="191">
        <f>ROUND(E14*N14,2)</f>
        <v>0.05</v>
      </c>
      <c r="P14" s="191">
        <v>0</v>
      </c>
      <c r="Q14" s="191">
        <f>ROUND(E14*P14,2)</f>
        <v>0</v>
      </c>
      <c r="R14" s="191"/>
      <c r="S14" s="191"/>
      <c r="T14" s="192">
        <v>0.69</v>
      </c>
      <c r="U14" s="191">
        <f>ROUND(E14*T14,2)</f>
        <v>2.83</v>
      </c>
      <c r="V14" s="167"/>
      <c r="W14" s="167"/>
      <c r="X14" s="167"/>
      <c r="Y14" s="167"/>
      <c r="Z14" s="167"/>
      <c r="AA14" s="167"/>
      <c r="AB14" s="167"/>
      <c r="AC14" s="167"/>
      <c r="AD14" s="167"/>
      <c r="AE14" s="167" t="s">
        <v>134</v>
      </c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ht="22.5" outlineLevel="1" x14ac:dyDescent="0.2">
      <c r="A15" s="168">
        <v>5</v>
      </c>
      <c r="B15" s="178" t="s">
        <v>146</v>
      </c>
      <c r="C15" s="207" t="s">
        <v>147</v>
      </c>
      <c r="D15" s="180" t="s">
        <v>143</v>
      </c>
      <c r="E15" s="184">
        <v>5</v>
      </c>
      <c r="F15" s="190"/>
      <c r="G15" s="191">
        <f>ROUND(E15*F15,2)</f>
        <v>0</v>
      </c>
      <c r="H15" s="190"/>
      <c r="I15" s="191">
        <f>ROUND(E15*H15,2)</f>
        <v>0</v>
      </c>
      <c r="J15" s="190"/>
      <c r="K15" s="191">
        <f>ROUND(E15*J15,2)</f>
        <v>0</v>
      </c>
      <c r="L15" s="191">
        <v>21</v>
      </c>
      <c r="M15" s="191">
        <f>G15*(1+L15/100)</f>
        <v>0</v>
      </c>
      <c r="N15" s="191">
        <v>1.247E-2</v>
      </c>
      <c r="O15" s="191">
        <f>ROUND(E15*N15,2)</f>
        <v>0.06</v>
      </c>
      <c r="P15" s="191">
        <v>0</v>
      </c>
      <c r="Q15" s="191">
        <f>ROUND(E15*P15,2)</f>
        <v>0</v>
      </c>
      <c r="R15" s="191"/>
      <c r="S15" s="191"/>
      <c r="T15" s="192">
        <v>0</v>
      </c>
      <c r="U15" s="191">
        <f>ROUND(E15*T15,2)</f>
        <v>0</v>
      </c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148</v>
      </c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ht="22.5" outlineLevel="1" x14ac:dyDescent="0.2">
      <c r="A16" s="168">
        <v>6</v>
      </c>
      <c r="B16" s="178" t="s">
        <v>149</v>
      </c>
      <c r="C16" s="207" t="s">
        <v>150</v>
      </c>
      <c r="D16" s="180" t="s">
        <v>143</v>
      </c>
      <c r="E16" s="184">
        <v>2</v>
      </c>
      <c r="F16" s="190"/>
      <c r="G16" s="191">
        <f>ROUND(E16*F16,2)</f>
        <v>0</v>
      </c>
      <c r="H16" s="190"/>
      <c r="I16" s="191">
        <f>ROUND(E16*H16,2)</f>
        <v>0</v>
      </c>
      <c r="J16" s="190"/>
      <c r="K16" s="191">
        <f>ROUND(E16*J16,2)</f>
        <v>0</v>
      </c>
      <c r="L16" s="191">
        <v>21</v>
      </c>
      <c r="M16" s="191">
        <f>G16*(1+L16/100)</f>
        <v>0</v>
      </c>
      <c r="N16" s="191">
        <v>1.311E-2</v>
      </c>
      <c r="O16" s="191">
        <f>ROUND(E16*N16,2)</f>
        <v>0.03</v>
      </c>
      <c r="P16" s="191">
        <v>0</v>
      </c>
      <c r="Q16" s="191">
        <f>ROUND(E16*P16,2)</f>
        <v>0</v>
      </c>
      <c r="R16" s="191"/>
      <c r="S16" s="191"/>
      <c r="T16" s="192">
        <v>0</v>
      </c>
      <c r="U16" s="191">
        <f>ROUND(E16*T16,2)</f>
        <v>0</v>
      </c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148</v>
      </c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x14ac:dyDescent="0.2">
      <c r="A17" s="174" t="s">
        <v>129</v>
      </c>
      <c r="B17" s="179" t="s">
        <v>58</v>
      </c>
      <c r="C17" s="209" t="s">
        <v>59</v>
      </c>
      <c r="D17" s="182"/>
      <c r="E17" s="186"/>
      <c r="F17" s="193"/>
      <c r="G17" s="193">
        <f>SUMIF(AE18:AE19,"&lt;&gt;NOR",G18:G19)</f>
        <v>0</v>
      </c>
      <c r="H17" s="193"/>
      <c r="I17" s="193">
        <f>SUM(I18:I19)</f>
        <v>0</v>
      </c>
      <c r="J17" s="193"/>
      <c r="K17" s="193">
        <f>SUM(K18:K19)</f>
        <v>0</v>
      </c>
      <c r="L17" s="193"/>
      <c r="M17" s="193">
        <f>SUM(M18:M19)</f>
        <v>0</v>
      </c>
      <c r="N17" s="193"/>
      <c r="O17" s="193">
        <f>SUM(O18:O19)</f>
        <v>0.27</v>
      </c>
      <c r="P17" s="193"/>
      <c r="Q17" s="193">
        <f>SUM(Q18:Q19)</f>
        <v>0</v>
      </c>
      <c r="R17" s="193"/>
      <c r="S17" s="193"/>
      <c r="T17" s="194"/>
      <c r="U17" s="193">
        <f>SUM(U18:U19)</f>
        <v>19.38</v>
      </c>
      <c r="AE17" t="s">
        <v>130</v>
      </c>
    </row>
    <row r="18" spans="1:60" ht="22.5" outlineLevel="1" x14ac:dyDescent="0.2">
      <c r="A18" s="168">
        <v>7</v>
      </c>
      <c r="B18" s="178" t="s">
        <v>151</v>
      </c>
      <c r="C18" s="207" t="s">
        <v>152</v>
      </c>
      <c r="D18" s="180" t="s">
        <v>133</v>
      </c>
      <c r="E18" s="184">
        <v>20.399999999999999</v>
      </c>
      <c r="F18" s="190"/>
      <c r="G18" s="191">
        <f>ROUND(E18*F18,2)</f>
        <v>0</v>
      </c>
      <c r="H18" s="190"/>
      <c r="I18" s="191">
        <f>ROUND(E18*H18,2)</f>
        <v>0</v>
      </c>
      <c r="J18" s="190"/>
      <c r="K18" s="191">
        <f>ROUND(E18*J18,2)</f>
        <v>0</v>
      </c>
      <c r="L18" s="191">
        <v>21</v>
      </c>
      <c r="M18" s="191">
        <f>G18*(1+L18/100)</f>
        <v>0</v>
      </c>
      <c r="N18" s="191">
        <v>1.323E-2</v>
      </c>
      <c r="O18" s="191">
        <f>ROUND(E18*N18,2)</f>
        <v>0.27</v>
      </c>
      <c r="P18" s="191">
        <v>0</v>
      </c>
      <c r="Q18" s="191">
        <f>ROUND(E18*P18,2)</f>
        <v>0</v>
      </c>
      <c r="R18" s="191"/>
      <c r="S18" s="191"/>
      <c r="T18" s="192">
        <v>0.95</v>
      </c>
      <c r="U18" s="191">
        <f>ROUND(E18*T18,2)</f>
        <v>19.38</v>
      </c>
      <c r="V18" s="167"/>
      <c r="W18" s="167"/>
      <c r="X18" s="167"/>
      <c r="Y18" s="167"/>
      <c r="Z18" s="167"/>
      <c r="AA18" s="167"/>
      <c r="AB18" s="167"/>
      <c r="AC18" s="167"/>
      <c r="AD18" s="167"/>
      <c r="AE18" s="167" t="s">
        <v>134</v>
      </c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 x14ac:dyDescent="0.2">
      <c r="A19" s="168"/>
      <c r="B19" s="178"/>
      <c r="C19" s="208" t="s">
        <v>153</v>
      </c>
      <c r="D19" s="181"/>
      <c r="E19" s="185">
        <v>20.399999999999999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2"/>
      <c r="U19" s="191"/>
      <c r="V19" s="167"/>
      <c r="W19" s="167"/>
      <c r="X19" s="167"/>
      <c r="Y19" s="167"/>
      <c r="Z19" s="167"/>
      <c r="AA19" s="167"/>
      <c r="AB19" s="167"/>
      <c r="AC19" s="167"/>
      <c r="AD19" s="167"/>
      <c r="AE19" s="167" t="s">
        <v>136</v>
      </c>
      <c r="AF19" s="167">
        <v>0</v>
      </c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x14ac:dyDescent="0.2">
      <c r="A20" s="174" t="s">
        <v>129</v>
      </c>
      <c r="B20" s="179" t="s">
        <v>60</v>
      </c>
      <c r="C20" s="209" t="s">
        <v>61</v>
      </c>
      <c r="D20" s="182"/>
      <c r="E20" s="186"/>
      <c r="F20" s="193"/>
      <c r="G20" s="193">
        <f>SUMIF(AE21:AE25,"&lt;&gt;NOR",G21:G25)</f>
        <v>0</v>
      </c>
      <c r="H20" s="193"/>
      <c r="I20" s="193">
        <f>SUM(I21:I25)</f>
        <v>0</v>
      </c>
      <c r="J20" s="193"/>
      <c r="K20" s="193">
        <f>SUM(K21:K25)</f>
        <v>0</v>
      </c>
      <c r="L20" s="193"/>
      <c r="M20" s="193">
        <f>SUM(M21:M25)</f>
        <v>0</v>
      </c>
      <c r="N20" s="193"/>
      <c r="O20" s="193">
        <f>SUM(O21:O25)</f>
        <v>6.88</v>
      </c>
      <c r="P20" s="193"/>
      <c r="Q20" s="193">
        <f>SUM(Q21:Q25)</f>
        <v>4.24</v>
      </c>
      <c r="R20" s="193"/>
      <c r="S20" s="193"/>
      <c r="T20" s="194"/>
      <c r="U20" s="193">
        <f>SUM(U21:U25)</f>
        <v>18.450000000000003</v>
      </c>
      <c r="AE20" t="s">
        <v>130</v>
      </c>
    </row>
    <row r="21" spans="1:60" outlineLevel="1" x14ac:dyDescent="0.2">
      <c r="A21" s="168">
        <v>8</v>
      </c>
      <c r="B21" s="178" t="s">
        <v>154</v>
      </c>
      <c r="C21" s="207" t="s">
        <v>155</v>
      </c>
      <c r="D21" s="180" t="s">
        <v>133</v>
      </c>
      <c r="E21" s="184">
        <v>18.84</v>
      </c>
      <c r="F21" s="190"/>
      <c r="G21" s="191">
        <f>ROUND(E21*F21,2)</f>
        <v>0</v>
      </c>
      <c r="H21" s="190"/>
      <c r="I21" s="191">
        <f>ROUND(E21*H21,2)</f>
        <v>0</v>
      </c>
      <c r="J21" s="190"/>
      <c r="K21" s="191">
        <f>ROUND(E21*J21,2)</f>
        <v>0</v>
      </c>
      <c r="L21" s="191">
        <v>21</v>
      </c>
      <c r="M21" s="191">
        <f>G21*(1+L21/100)</f>
        <v>0</v>
      </c>
      <c r="N21" s="191">
        <v>0</v>
      </c>
      <c r="O21" s="191">
        <f>ROUND(E21*N21,2)</f>
        <v>0</v>
      </c>
      <c r="P21" s="191">
        <v>0.22500000000000001</v>
      </c>
      <c r="Q21" s="191">
        <f>ROUND(E21*P21,2)</f>
        <v>4.24</v>
      </c>
      <c r="R21" s="191"/>
      <c r="S21" s="191"/>
      <c r="T21" s="192">
        <v>0.14199999999999999</v>
      </c>
      <c r="U21" s="191">
        <f>ROUND(E21*T21,2)</f>
        <v>2.68</v>
      </c>
      <c r="V21" s="167"/>
      <c r="W21" s="167"/>
      <c r="X21" s="167"/>
      <c r="Y21" s="167"/>
      <c r="Z21" s="167"/>
      <c r="AA21" s="167"/>
      <c r="AB21" s="167"/>
      <c r="AC21" s="167"/>
      <c r="AD21" s="167"/>
      <c r="AE21" s="167" t="s">
        <v>134</v>
      </c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ht="22.5" outlineLevel="1" x14ac:dyDescent="0.2">
      <c r="A22" s="168">
        <v>9</v>
      </c>
      <c r="B22" s="178" t="s">
        <v>156</v>
      </c>
      <c r="C22" s="207" t="s">
        <v>157</v>
      </c>
      <c r="D22" s="180" t="s">
        <v>133</v>
      </c>
      <c r="E22" s="184">
        <v>13.38</v>
      </c>
      <c r="F22" s="190"/>
      <c r="G22" s="191">
        <f>ROUND(E22*F22,2)</f>
        <v>0</v>
      </c>
      <c r="H22" s="190"/>
      <c r="I22" s="191">
        <f>ROUND(E22*H22,2)</f>
        <v>0</v>
      </c>
      <c r="J22" s="190"/>
      <c r="K22" s="191">
        <f>ROUND(E22*J22,2)</f>
        <v>0</v>
      </c>
      <c r="L22" s="191">
        <v>21</v>
      </c>
      <c r="M22" s="191">
        <f>G22*(1+L22/100)</f>
        <v>0</v>
      </c>
      <c r="N22" s="191">
        <v>0.3528</v>
      </c>
      <c r="O22" s="191">
        <f>ROUND(E22*N22,2)</f>
        <v>4.72</v>
      </c>
      <c r="P22" s="191">
        <v>0</v>
      </c>
      <c r="Q22" s="191">
        <f>ROUND(E22*P22,2)</f>
        <v>0</v>
      </c>
      <c r="R22" s="191"/>
      <c r="S22" s="191"/>
      <c r="T22" s="192">
        <v>2.5999999999999999E-2</v>
      </c>
      <c r="U22" s="191">
        <f>ROUND(E22*T22,2)</f>
        <v>0.35</v>
      </c>
      <c r="V22" s="167"/>
      <c r="W22" s="167"/>
      <c r="X22" s="167"/>
      <c r="Y22" s="167"/>
      <c r="Z22" s="167"/>
      <c r="AA22" s="167"/>
      <c r="AB22" s="167"/>
      <c r="AC22" s="167"/>
      <c r="AD22" s="167"/>
      <c r="AE22" s="167" t="s">
        <v>134</v>
      </c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 x14ac:dyDescent="0.2">
      <c r="A23" s="168">
        <v>10</v>
      </c>
      <c r="B23" s="178" t="s">
        <v>158</v>
      </c>
      <c r="C23" s="207" t="s">
        <v>159</v>
      </c>
      <c r="D23" s="180" t="s">
        <v>133</v>
      </c>
      <c r="E23" s="184">
        <v>20.5</v>
      </c>
      <c r="F23" s="190"/>
      <c r="G23" s="191">
        <f>ROUND(E23*F23,2)</f>
        <v>0</v>
      </c>
      <c r="H23" s="190"/>
      <c r="I23" s="191">
        <f>ROUND(E23*H23,2)</f>
        <v>0</v>
      </c>
      <c r="J23" s="190"/>
      <c r="K23" s="191">
        <f>ROUND(E23*J23,2)</f>
        <v>0</v>
      </c>
      <c r="L23" s="191">
        <v>21</v>
      </c>
      <c r="M23" s="191">
        <f>G23*(1+L23/100)</f>
        <v>0</v>
      </c>
      <c r="N23" s="191">
        <v>7.3899999999999993E-2</v>
      </c>
      <c r="O23" s="191">
        <f>ROUND(E23*N23,2)</f>
        <v>1.51</v>
      </c>
      <c r="P23" s="191">
        <v>0</v>
      </c>
      <c r="Q23" s="191">
        <f>ROUND(E23*P23,2)</f>
        <v>0</v>
      </c>
      <c r="R23" s="191"/>
      <c r="S23" s="191"/>
      <c r="T23" s="192">
        <v>0.45200000000000001</v>
      </c>
      <c r="U23" s="191">
        <f>ROUND(E23*T23,2)</f>
        <v>9.27</v>
      </c>
      <c r="V23" s="167"/>
      <c r="W23" s="167"/>
      <c r="X23" s="167"/>
      <c r="Y23" s="167"/>
      <c r="Z23" s="167"/>
      <c r="AA23" s="167"/>
      <c r="AB23" s="167"/>
      <c r="AC23" s="167"/>
      <c r="AD23" s="167"/>
      <c r="AE23" s="167" t="s">
        <v>134</v>
      </c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outlineLevel="1" x14ac:dyDescent="0.2">
      <c r="A24" s="168">
        <v>11</v>
      </c>
      <c r="B24" s="178" t="s">
        <v>160</v>
      </c>
      <c r="C24" s="207" t="s">
        <v>161</v>
      </c>
      <c r="D24" s="180" t="s">
        <v>162</v>
      </c>
      <c r="E24" s="184">
        <v>15</v>
      </c>
      <c r="F24" s="190"/>
      <c r="G24" s="191">
        <f>ROUND(E24*F24,2)</f>
        <v>0</v>
      </c>
      <c r="H24" s="190"/>
      <c r="I24" s="191">
        <f>ROUND(E24*H24,2)</f>
        <v>0</v>
      </c>
      <c r="J24" s="190"/>
      <c r="K24" s="191">
        <f>ROUND(E24*J24,2)</f>
        <v>0</v>
      </c>
      <c r="L24" s="191">
        <v>21</v>
      </c>
      <c r="M24" s="191">
        <f>G24*(1+L24/100)</f>
        <v>0</v>
      </c>
      <c r="N24" s="191">
        <v>3.3E-4</v>
      </c>
      <c r="O24" s="191">
        <f>ROUND(E24*N24,2)</f>
        <v>0</v>
      </c>
      <c r="P24" s="191">
        <v>0</v>
      </c>
      <c r="Q24" s="191">
        <f>ROUND(E24*P24,2)</f>
        <v>0</v>
      </c>
      <c r="R24" s="191"/>
      <c r="S24" s="191"/>
      <c r="T24" s="192">
        <v>0.41</v>
      </c>
      <c r="U24" s="191">
        <f>ROUND(E24*T24,2)</f>
        <v>6.15</v>
      </c>
      <c r="V24" s="167"/>
      <c r="W24" s="167"/>
      <c r="X24" s="167"/>
      <c r="Y24" s="167"/>
      <c r="Z24" s="167"/>
      <c r="AA24" s="167"/>
      <c r="AB24" s="167"/>
      <c r="AC24" s="167"/>
      <c r="AD24" s="167"/>
      <c r="AE24" s="167" t="s">
        <v>134</v>
      </c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 x14ac:dyDescent="0.2">
      <c r="A25" s="168">
        <v>12</v>
      </c>
      <c r="B25" s="178" t="s">
        <v>163</v>
      </c>
      <c r="C25" s="207" t="s">
        <v>164</v>
      </c>
      <c r="D25" s="180" t="s">
        <v>133</v>
      </c>
      <c r="E25" s="184">
        <v>5</v>
      </c>
      <c r="F25" s="190"/>
      <c r="G25" s="191">
        <f>ROUND(E25*F25,2)</f>
        <v>0</v>
      </c>
      <c r="H25" s="190"/>
      <c r="I25" s="191">
        <f>ROUND(E25*H25,2)</f>
        <v>0</v>
      </c>
      <c r="J25" s="190"/>
      <c r="K25" s="191">
        <f>ROUND(E25*J25,2)</f>
        <v>0</v>
      </c>
      <c r="L25" s="191">
        <v>21</v>
      </c>
      <c r="M25" s="191">
        <f>G25*(1+L25/100)</f>
        <v>0</v>
      </c>
      <c r="N25" s="191">
        <v>0.12953999999999999</v>
      </c>
      <c r="O25" s="191">
        <f>ROUND(E25*N25,2)</f>
        <v>0.65</v>
      </c>
      <c r="P25" s="191">
        <v>0</v>
      </c>
      <c r="Q25" s="191">
        <f>ROUND(E25*P25,2)</f>
        <v>0</v>
      </c>
      <c r="R25" s="191"/>
      <c r="S25" s="191"/>
      <c r="T25" s="192">
        <v>0</v>
      </c>
      <c r="U25" s="191">
        <f>ROUND(E25*T25,2)</f>
        <v>0</v>
      </c>
      <c r="V25" s="167"/>
      <c r="W25" s="167"/>
      <c r="X25" s="167"/>
      <c r="Y25" s="167"/>
      <c r="Z25" s="167"/>
      <c r="AA25" s="167"/>
      <c r="AB25" s="167"/>
      <c r="AC25" s="167"/>
      <c r="AD25" s="167"/>
      <c r="AE25" s="167" t="s">
        <v>148</v>
      </c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x14ac:dyDescent="0.2">
      <c r="A26" s="174" t="s">
        <v>129</v>
      </c>
      <c r="B26" s="179" t="s">
        <v>62</v>
      </c>
      <c r="C26" s="209" t="s">
        <v>63</v>
      </c>
      <c r="D26" s="182"/>
      <c r="E26" s="186"/>
      <c r="F26" s="193"/>
      <c r="G26" s="193">
        <f>SUMIF(AE27:AE30,"&lt;&gt;NOR",G27:G30)</f>
        <v>0</v>
      </c>
      <c r="H26" s="193"/>
      <c r="I26" s="193">
        <f>SUM(I27:I30)</f>
        <v>0</v>
      </c>
      <c r="J26" s="193"/>
      <c r="K26" s="193">
        <f>SUM(K27:K30)</f>
        <v>0</v>
      </c>
      <c r="L26" s="193"/>
      <c r="M26" s="193">
        <f>SUM(M27:M30)</f>
        <v>0</v>
      </c>
      <c r="N26" s="193"/>
      <c r="O26" s="193">
        <f>SUM(O27:O30)</f>
        <v>1.7100000000000002</v>
      </c>
      <c r="P26" s="193"/>
      <c r="Q26" s="193">
        <f>SUM(Q27:Q30)</f>
        <v>0</v>
      </c>
      <c r="R26" s="193"/>
      <c r="S26" s="193"/>
      <c r="T26" s="194"/>
      <c r="U26" s="193">
        <f>SUM(U27:U30)</f>
        <v>30.2</v>
      </c>
      <c r="AE26" t="s">
        <v>130</v>
      </c>
    </row>
    <row r="27" spans="1:60" outlineLevel="1" x14ac:dyDescent="0.2">
      <c r="A27" s="168">
        <v>13</v>
      </c>
      <c r="B27" s="178" t="s">
        <v>165</v>
      </c>
      <c r="C27" s="207" t="s">
        <v>166</v>
      </c>
      <c r="D27" s="180" t="s">
        <v>133</v>
      </c>
      <c r="E27" s="184">
        <v>29.5</v>
      </c>
      <c r="F27" s="190"/>
      <c r="G27" s="191">
        <f>ROUND(E27*F27,2)</f>
        <v>0</v>
      </c>
      <c r="H27" s="190"/>
      <c r="I27" s="191">
        <f>ROUND(E27*H27,2)</f>
        <v>0</v>
      </c>
      <c r="J27" s="190"/>
      <c r="K27" s="191">
        <f>ROUND(E27*J27,2)</f>
        <v>0</v>
      </c>
      <c r="L27" s="191">
        <v>21</v>
      </c>
      <c r="M27" s="191">
        <f>G27*(1+L27/100)</f>
        <v>0</v>
      </c>
      <c r="N27" s="191">
        <v>1.3999999999999999E-4</v>
      </c>
      <c r="O27" s="191">
        <f>ROUND(E27*N27,2)</f>
        <v>0</v>
      </c>
      <c r="P27" s="191">
        <v>0</v>
      </c>
      <c r="Q27" s="191">
        <f>ROUND(E27*P27,2)</f>
        <v>0</v>
      </c>
      <c r="R27" s="191"/>
      <c r="S27" s="191"/>
      <c r="T27" s="192">
        <v>0</v>
      </c>
      <c r="U27" s="191">
        <f>ROUND(E27*T27,2)</f>
        <v>0</v>
      </c>
      <c r="V27" s="167"/>
      <c r="W27" s="167"/>
      <c r="X27" s="167"/>
      <c r="Y27" s="167"/>
      <c r="Z27" s="167"/>
      <c r="AA27" s="167"/>
      <c r="AB27" s="167"/>
      <c r="AC27" s="167"/>
      <c r="AD27" s="167"/>
      <c r="AE27" s="167" t="s">
        <v>134</v>
      </c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ht="22.5" outlineLevel="1" x14ac:dyDescent="0.2">
      <c r="A28" s="168">
        <v>14</v>
      </c>
      <c r="B28" s="178" t="s">
        <v>167</v>
      </c>
      <c r="C28" s="207" t="s">
        <v>168</v>
      </c>
      <c r="D28" s="180" t="s">
        <v>133</v>
      </c>
      <c r="E28" s="184">
        <v>11.28</v>
      </c>
      <c r="F28" s="190"/>
      <c r="G28" s="191">
        <f>ROUND(E28*F28,2)</f>
        <v>0</v>
      </c>
      <c r="H28" s="190"/>
      <c r="I28" s="191">
        <f>ROUND(E28*H28,2)</f>
        <v>0</v>
      </c>
      <c r="J28" s="190"/>
      <c r="K28" s="191">
        <f>ROUND(E28*J28,2)</f>
        <v>0</v>
      </c>
      <c r="L28" s="191">
        <v>21</v>
      </c>
      <c r="M28" s="191">
        <f>G28*(1+L28/100)</f>
        <v>0</v>
      </c>
      <c r="N28" s="191">
        <v>6.8000000000000005E-2</v>
      </c>
      <c r="O28" s="191">
        <f>ROUND(E28*N28,2)</f>
        <v>0.77</v>
      </c>
      <c r="P28" s="191">
        <v>0</v>
      </c>
      <c r="Q28" s="191">
        <f>ROUND(E28*P28,2)</f>
        <v>0</v>
      </c>
      <c r="R28" s="191"/>
      <c r="S28" s="191"/>
      <c r="T28" s="192">
        <v>0.71397999999999995</v>
      </c>
      <c r="U28" s="191">
        <f>ROUND(E28*T28,2)</f>
        <v>8.0500000000000007</v>
      </c>
      <c r="V28" s="167"/>
      <c r="W28" s="167"/>
      <c r="X28" s="167"/>
      <c r="Y28" s="167"/>
      <c r="Z28" s="167"/>
      <c r="AA28" s="167"/>
      <c r="AB28" s="167"/>
      <c r="AC28" s="167"/>
      <c r="AD28" s="167"/>
      <c r="AE28" s="167" t="s">
        <v>134</v>
      </c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 x14ac:dyDescent="0.2">
      <c r="A29" s="168">
        <v>15</v>
      </c>
      <c r="B29" s="178" t="s">
        <v>169</v>
      </c>
      <c r="C29" s="207" t="s">
        <v>170</v>
      </c>
      <c r="D29" s="180" t="s">
        <v>133</v>
      </c>
      <c r="E29" s="184">
        <v>32.700000000000003</v>
      </c>
      <c r="F29" s="190"/>
      <c r="G29" s="191">
        <f>ROUND(E29*F29,2)</f>
        <v>0</v>
      </c>
      <c r="H29" s="190"/>
      <c r="I29" s="191">
        <f>ROUND(E29*H29,2)</f>
        <v>0</v>
      </c>
      <c r="J29" s="190"/>
      <c r="K29" s="191">
        <f>ROUND(E29*J29,2)</f>
        <v>0</v>
      </c>
      <c r="L29" s="191">
        <v>21</v>
      </c>
      <c r="M29" s="191">
        <f>G29*(1+L29/100)</f>
        <v>0</v>
      </c>
      <c r="N29" s="191">
        <v>2.8459999999999999E-2</v>
      </c>
      <c r="O29" s="191">
        <f>ROUND(E29*N29,2)</f>
        <v>0.93</v>
      </c>
      <c r="P29" s="191">
        <v>0</v>
      </c>
      <c r="Q29" s="191">
        <f>ROUND(E29*P29,2)</f>
        <v>0</v>
      </c>
      <c r="R29" s="191"/>
      <c r="S29" s="191"/>
      <c r="T29" s="192">
        <v>0.58225000000000005</v>
      </c>
      <c r="U29" s="191">
        <f>ROUND(E29*T29,2)</f>
        <v>19.04</v>
      </c>
      <c r="V29" s="167"/>
      <c r="W29" s="167"/>
      <c r="X29" s="167"/>
      <c r="Y29" s="167"/>
      <c r="Z29" s="167"/>
      <c r="AA29" s="167"/>
      <c r="AB29" s="167"/>
      <c r="AC29" s="167"/>
      <c r="AD29" s="167"/>
      <c r="AE29" s="167" t="s">
        <v>134</v>
      </c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 x14ac:dyDescent="0.2">
      <c r="A30" s="168">
        <v>16</v>
      </c>
      <c r="B30" s="178" t="s">
        <v>171</v>
      </c>
      <c r="C30" s="207" t="s">
        <v>172</v>
      </c>
      <c r="D30" s="180" t="s">
        <v>133</v>
      </c>
      <c r="E30" s="184">
        <v>32.700000000000003</v>
      </c>
      <c r="F30" s="190"/>
      <c r="G30" s="191">
        <f>ROUND(E30*F30,2)</f>
        <v>0</v>
      </c>
      <c r="H30" s="190"/>
      <c r="I30" s="191">
        <f>ROUND(E30*H30,2)</f>
        <v>0</v>
      </c>
      <c r="J30" s="190"/>
      <c r="K30" s="191">
        <f>ROUND(E30*J30,2)</f>
        <v>0</v>
      </c>
      <c r="L30" s="191">
        <v>21</v>
      </c>
      <c r="M30" s="191">
        <f>G30*(1+L30/100)</f>
        <v>0</v>
      </c>
      <c r="N30" s="191">
        <v>2.2000000000000001E-4</v>
      </c>
      <c r="O30" s="191">
        <f>ROUND(E30*N30,2)</f>
        <v>0.01</v>
      </c>
      <c r="P30" s="191">
        <v>0</v>
      </c>
      <c r="Q30" s="191">
        <f>ROUND(E30*P30,2)</f>
        <v>0</v>
      </c>
      <c r="R30" s="191"/>
      <c r="S30" s="191"/>
      <c r="T30" s="192">
        <v>9.5000000000000001E-2</v>
      </c>
      <c r="U30" s="191">
        <f>ROUND(E30*T30,2)</f>
        <v>3.11</v>
      </c>
      <c r="V30" s="167"/>
      <c r="W30" s="167"/>
      <c r="X30" s="167"/>
      <c r="Y30" s="167"/>
      <c r="Z30" s="167"/>
      <c r="AA30" s="167"/>
      <c r="AB30" s="167"/>
      <c r="AC30" s="167"/>
      <c r="AD30" s="167"/>
      <c r="AE30" s="167" t="s">
        <v>134</v>
      </c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x14ac:dyDescent="0.2">
      <c r="A31" s="174" t="s">
        <v>129</v>
      </c>
      <c r="B31" s="179" t="s">
        <v>64</v>
      </c>
      <c r="C31" s="209" t="s">
        <v>65</v>
      </c>
      <c r="D31" s="182"/>
      <c r="E31" s="186"/>
      <c r="F31" s="193"/>
      <c r="G31" s="193">
        <f>SUMIF(AE32:AE32,"&lt;&gt;NOR",G32:G32)</f>
        <v>0</v>
      </c>
      <c r="H31" s="193"/>
      <c r="I31" s="193">
        <f>SUM(I32:I32)</f>
        <v>0</v>
      </c>
      <c r="J31" s="193"/>
      <c r="K31" s="193">
        <f>SUM(K32:K32)</f>
        <v>0</v>
      </c>
      <c r="L31" s="193"/>
      <c r="M31" s="193">
        <f>SUM(M32:M32)</f>
        <v>0</v>
      </c>
      <c r="N31" s="193"/>
      <c r="O31" s="193">
        <f>SUM(O32:O32)</f>
        <v>1</v>
      </c>
      <c r="P31" s="193"/>
      <c r="Q31" s="193">
        <f>SUM(Q32:Q32)</f>
        <v>0</v>
      </c>
      <c r="R31" s="193"/>
      <c r="S31" s="193"/>
      <c r="T31" s="194"/>
      <c r="U31" s="193">
        <f>SUM(U32:U32)</f>
        <v>6.05</v>
      </c>
      <c r="AE31" t="s">
        <v>130</v>
      </c>
    </row>
    <row r="32" spans="1:60" ht="22.5" outlineLevel="1" x14ac:dyDescent="0.2">
      <c r="A32" s="168">
        <v>17</v>
      </c>
      <c r="B32" s="178" t="s">
        <v>173</v>
      </c>
      <c r="C32" s="207" t="s">
        <v>174</v>
      </c>
      <c r="D32" s="180" t="s">
        <v>133</v>
      </c>
      <c r="E32" s="184">
        <v>17.600000000000001</v>
      </c>
      <c r="F32" s="190"/>
      <c r="G32" s="191">
        <f>ROUND(E32*F32,2)</f>
        <v>0</v>
      </c>
      <c r="H32" s="190"/>
      <c r="I32" s="191">
        <f>ROUND(E32*H32,2)</f>
        <v>0</v>
      </c>
      <c r="J32" s="190"/>
      <c r="K32" s="191">
        <f>ROUND(E32*J32,2)</f>
        <v>0</v>
      </c>
      <c r="L32" s="191">
        <v>21</v>
      </c>
      <c r="M32" s="191">
        <f>G32*(1+L32/100)</f>
        <v>0</v>
      </c>
      <c r="N32" s="191">
        <v>5.67E-2</v>
      </c>
      <c r="O32" s="191">
        <f>ROUND(E32*N32,2)</f>
        <v>1</v>
      </c>
      <c r="P32" s="191">
        <v>0</v>
      </c>
      <c r="Q32" s="191">
        <f>ROUND(E32*P32,2)</f>
        <v>0</v>
      </c>
      <c r="R32" s="191"/>
      <c r="S32" s="191"/>
      <c r="T32" s="192">
        <v>0.34399999999999997</v>
      </c>
      <c r="U32" s="191">
        <f>ROUND(E32*T32,2)</f>
        <v>6.05</v>
      </c>
      <c r="V32" s="167"/>
      <c r="W32" s="167"/>
      <c r="X32" s="167"/>
      <c r="Y32" s="167"/>
      <c r="Z32" s="167"/>
      <c r="AA32" s="167"/>
      <c r="AB32" s="167"/>
      <c r="AC32" s="167"/>
      <c r="AD32" s="167"/>
      <c r="AE32" s="167" t="s">
        <v>134</v>
      </c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x14ac:dyDescent="0.2">
      <c r="A33" s="174" t="s">
        <v>129</v>
      </c>
      <c r="B33" s="179" t="s">
        <v>66</v>
      </c>
      <c r="C33" s="209" t="s">
        <v>67</v>
      </c>
      <c r="D33" s="182"/>
      <c r="E33" s="186"/>
      <c r="F33" s="193"/>
      <c r="G33" s="193">
        <f>SUMIF(AE34:AE34,"&lt;&gt;NOR",G34:G34)</f>
        <v>0</v>
      </c>
      <c r="H33" s="193"/>
      <c r="I33" s="193">
        <f>SUM(I34:I34)</f>
        <v>0</v>
      </c>
      <c r="J33" s="193"/>
      <c r="K33" s="193">
        <f>SUM(K34:K34)</f>
        <v>0</v>
      </c>
      <c r="L33" s="193"/>
      <c r="M33" s="193">
        <f>SUM(M34:M34)</f>
        <v>0</v>
      </c>
      <c r="N33" s="193"/>
      <c r="O33" s="193">
        <f>SUM(O34:O34)</f>
        <v>0.02</v>
      </c>
      <c r="P33" s="193"/>
      <c r="Q33" s="193">
        <f>SUM(Q34:Q34)</f>
        <v>0</v>
      </c>
      <c r="R33" s="193"/>
      <c r="S33" s="193"/>
      <c r="T33" s="194"/>
      <c r="U33" s="193">
        <f>SUM(U34:U34)</f>
        <v>2.88</v>
      </c>
      <c r="AE33" t="s">
        <v>130</v>
      </c>
    </row>
    <row r="34" spans="1:60" outlineLevel="1" x14ac:dyDescent="0.2">
      <c r="A34" s="168">
        <v>18</v>
      </c>
      <c r="B34" s="178" t="s">
        <v>175</v>
      </c>
      <c r="C34" s="207" t="s">
        <v>176</v>
      </c>
      <c r="D34" s="180" t="s">
        <v>133</v>
      </c>
      <c r="E34" s="184">
        <v>16.25</v>
      </c>
      <c r="F34" s="190"/>
      <c r="G34" s="191">
        <f>ROUND(E34*F34,2)</f>
        <v>0</v>
      </c>
      <c r="H34" s="190"/>
      <c r="I34" s="191">
        <f>ROUND(E34*H34,2)</f>
        <v>0</v>
      </c>
      <c r="J34" s="190"/>
      <c r="K34" s="191">
        <f>ROUND(E34*J34,2)</f>
        <v>0</v>
      </c>
      <c r="L34" s="191">
        <v>21</v>
      </c>
      <c r="M34" s="191">
        <f>G34*(1+L34/100)</f>
        <v>0</v>
      </c>
      <c r="N34" s="191">
        <v>1.2099999999999999E-3</v>
      </c>
      <c r="O34" s="191">
        <f>ROUND(E34*N34,2)</f>
        <v>0.02</v>
      </c>
      <c r="P34" s="191">
        <v>0</v>
      </c>
      <c r="Q34" s="191">
        <f>ROUND(E34*P34,2)</f>
        <v>0</v>
      </c>
      <c r="R34" s="191"/>
      <c r="S34" s="191"/>
      <c r="T34" s="192">
        <v>0.17699999999999999</v>
      </c>
      <c r="U34" s="191">
        <f>ROUND(E34*T34,2)</f>
        <v>2.88</v>
      </c>
      <c r="V34" s="167"/>
      <c r="W34" s="167"/>
      <c r="X34" s="167"/>
      <c r="Y34" s="167"/>
      <c r="Z34" s="167"/>
      <c r="AA34" s="167"/>
      <c r="AB34" s="167"/>
      <c r="AC34" s="167"/>
      <c r="AD34" s="167"/>
      <c r="AE34" s="167" t="s">
        <v>134</v>
      </c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ht="25.5" x14ac:dyDescent="0.2">
      <c r="A35" s="174" t="s">
        <v>129</v>
      </c>
      <c r="B35" s="179" t="s">
        <v>68</v>
      </c>
      <c r="C35" s="209" t="s">
        <v>69</v>
      </c>
      <c r="D35" s="182"/>
      <c r="E35" s="186"/>
      <c r="F35" s="193"/>
      <c r="G35" s="193">
        <f>SUMIF(AE36:AE36,"&lt;&gt;NOR",G36:G36)</f>
        <v>0</v>
      </c>
      <c r="H35" s="193"/>
      <c r="I35" s="193">
        <f>SUM(I36:I36)</f>
        <v>0</v>
      </c>
      <c r="J35" s="193"/>
      <c r="K35" s="193">
        <f>SUM(K36:K36)</f>
        <v>0</v>
      </c>
      <c r="L35" s="193"/>
      <c r="M35" s="193">
        <f>SUM(M36:M36)</f>
        <v>0</v>
      </c>
      <c r="N35" s="193"/>
      <c r="O35" s="193">
        <f>SUM(O36:O36)</f>
        <v>0</v>
      </c>
      <c r="P35" s="193"/>
      <c r="Q35" s="193">
        <f>SUM(Q36:Q36)</f>
        <v>0</v>
      </c>
      <c r="R35" s="193"/>
      <c r="S35" s="193"/>
      <c r="T35" s="194"/>
      <c r="U35" s="193">
        <f>SUM(U36:U36)</f>
        <v>25.31</v>
      </c>
      <c r="AE35" t="s">
        <v>130</v>
      </c>
    </row>
    <row r="36" spans="1:60" outlineLevel="1" x14ac:dyDescent="0.2">
      <c r="A36" s="168">
        <v>19</v>
      </c>
      <c r="B36" s="178" t="s">
        <v>177</v>
      </c>
      <c r="C36" s="207" t="s">
        <v>178</v>
      </c>
      <c r="D36" s="180" t="s">
        <v>133</v>
      </c>
      <c r="E36" s="184">
        <v>71.5</v>
      </c>
      <c r="F36" s="190"/>
      <c r="G36" s="191">
        <f>ROUND(E36*F36,2)</f>
        <v>0</v>
      </c>
      <c r="H36" s="190"/>
      <c r="I36" s="191">
        <f>ROUND(E36*H36,2)</f>
        <v>0</v>
      </c>
      <c r="J36" s="190"/>
      <c r="K36" s="191">
        <f>ROUND(E36*J36,2)</f>
        <v>0</v>
      </c>
      <c r="L36" s="191">
        <v>21</v>
      </c>
      <c r="M36" s="191">
        <f>G36*(1+L36/100)</f>
        <v>0</v>
      </c>
      <c r="N36" s="191">
        <v>4.0000000000000003E-5</v>
      </c>
      <c r="O36" s="191">
        <f>ROUND(E36*N36,2)</f>
        <v>0</v>
      </c>
      <c r="P36" s="191">
        <v>0</v>
      </c>
      <c r="Q36" s="191">
        <f>ROUND(E36*P36,2)</f>
        <v>0</v>
      </c>
      <c r="R36" s="191"/>
      <c r="S36" s="191"/>
      <c r="T36" s="192">
        <v>0.35399999999999998</v>
      </c>
      <c r="U36" s="191">
        <f>ROUND(E36*T36,2)</f>
        <v>25.31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 t="s">
        <v>134</v>
      </c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x14ac:dyDescent="0.2">
      <c r="A37" s="174" t="s">
        <v>129</v>
      </c>
      <c r="B37" s="179" t="s">
        <v>70</v>
      </c>
      <c r="C37" s="209" t="s">
        <v>71</v>
      </c>
      <c r="D37" s="182"/>
      <c r="E37" s="186"/>
      <c r="F37" s="193"/>
      <c r="G37" s="193">
        <f>SUMIF(AE38:AE54,"&lt;&gt;NOR",G38:G54)</f>
        <v>0</v>
      </c>
      <c r="H37" s="193"/>
      <c r="I37" s="193">
        <f>SUM(I38:I54)</f>
        <v>0</v>
      </c>
      <c r="J37" s="193"/>
      <c r="K37" s="193">
        <f>SUM(K38:K54)</f>
        <v>0</v>
      </c>
      <c r="L37" s="193"/>
      <c r="M37" s="193">
        <f>SUM(M38:M54)</f>
        <v>0</v>
      </c>
      <c r="N37" s="193"/>
      <c r="O37" s="193">
        <f>SUM(O38:O54)</f>
        <v>0.01</v>
      </c>
      <c r="P37" s="193"/>
      <c r="Q37" s="193">
        <f>SUM(Q38:Q54)</f>
        <v>8.9</v>
      </c>
      <c r="R37" s="193"/>
      <c r="S37" s="193"/>
      <c r="T37" s="194"/>
      <c r="U37" s="193">
        <f>SUM(U38:U54)</f>
        <v>30.900000000000002</v>
      </c>
      <c r="AE37" t="s">
        <v>130</v>
      </c>
    </row>
    <row r="38" spans="1:60" outlineLevel="1" x14ac:dyDescent="0.2">
      <c r="A38" s="168">
        <v>20</v>
      </c>
      <c r="B38" s="178" t="s">
        <v>179</v>
      </c>
      <c r="C38" s="207" t="s">
        <v>180</v>
      </c>
      <c r="D38" s="180" t="s">
        <v>133</v>
      </c>
      <c r="E38" s="184">
        <v>19.147500000000001</v>
      </c>
      <c r="F38" s="190"/>
      <c r="G38" s="191">
        <f>ROUND(E38*F38,2)</f>
        <v>0</v>
      </c>
      <c r="H38" s="190"/>
      <c r="I38" s="191">
        <f>ROUND(E38*H38,2)</f>
        <v>0</v>
      </c>
      <c r="J38" s="190"/>
      <c r="K38" s="191">
        <f>ROUND(E38*J38,2)</f>
        <v>0</v>
      </c>
      <c r="L38" s="191">
        <v>21</v>
      </c>
      <c r="M38" s="191">
        <f>G38*(1+L38/100)</f>
        <v>0</v>
      </c>
      <c r="N38" s="191">
        <v>6.7000000000000002E-4</v>
      </c>
      <c r="O38" s="191">
        <f>ROUND(E38*N38,2)</f>
        <v>0.01</v>
      </c>
      <c r="P38" s="191">
        <v>0.26100000000000001</v>
      </c>
      <c r="Q38" s="191">
        <f>ROUND(E38*P38,2)</f>
        <v>5</v>
      </c>
      <c r="R38" s="191"/>
      <c r="S38" s="191"/>
      <c r="T38" s="192">
        <v>0.25800000000000001</v>
      </c>
      <c r="U38" s="191">
        <f>ROUND(E38*T38,2)</f>
        <v>4.9400000000000004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 t="s">
        <v>134</v>
      </c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 x14ac:dyDescent="0.2">
      <c r="A39" s="168"/>
      <c r="B39" s="178"/>
      <c r="C39" s="208" t="s">
        <v>181</v>
      </c>
      <c r="D39" s="181"/>
      <c r="E39" s="185">
        <v>5.0025000000000004</v>
      </c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2"/>
      <c r="U39" s="191"/>
      <c r="V39" s="167"/>
      <c r="W39" s="167"/>
      <c r="X39" s="167"/>
      <c r="Y39" s="167"/>
      <c r="Z39" s="167"/>
      <c r="AA39" s="167"/>
      <c r="AB39" s="167"/>
      <c r="AC39" s="167"/>
      <c r="AD39" s="167"/>
      <c r="AE39" s="167" t="s">
        <v>136</v>
      </c>
      <c r="AF39" s="167">
        <v>0</v>
      </c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 x14ac:dyDescent="0.2">
      <c r="A40" s="168"/>
      <c r="B40" s="178"/>
      <c r="C40" s="208" t="s">
        <v>182</v>
      </c>
      <c r="D40" s="181"/>
      <c r="E40" s="185">
        <v>8.625</v>
      </c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2"/>
      <c r="U40" s="191"/>
      <c r="V40" s="167"/>
      <c r="W40" s="167"/>
      <c r="X40" s="167"/>
      <c r="Y40" s="167"/>
      <c r="Z40" s="167"/>
      <c r="AA40" s="167"/>
      <c r="AB40" s="167"/>
      <c r="AC40" s="167"/>
      <c r="AD40" s="167"/>
      <c r="AE40" s="167" t="s">
        <v>136</v>
      </c>
      <c r="AF40" s="167">
        <v>0</v>
      </c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outlineLevel="1" x14ac:dyDescent="0.2">
      <c r="A41" s="168"/>
      <c r="B41" s="178"/>
      <c r="C41" s="208" t="s">
        <v>183</v>
      </c>
      <c r="D41" s="181"/>
      <c r="E41" s="185">
        <v>5.52</v>
      </c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2"/>
      <c r="U41" s="191"/>
      <c r="V41" s="167"/>
      <c r="W41" s="167"/>
      <c r="X41" s="167"/>
      <c r="Y41" s="167"/>
      <c r="Z41" s="167"/>
      <c r="AA41" s="167"/>
      <c r="AB41" s="167"/>
      <c r="AC41" s="167"/>
      <c r="AD41" s="167"/>
      <c r="AE41" s="167" t="s">
        <v>136</v>
      </c>
      <c r="AF41" s="167">
        <v>0</v>
      </c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ht="22.5" outlineLevel="1" x14ac:dyDescent="0.2">
      <c r="A42" s="168">
        <v>21</v>
      </c>
      <c r="B42" s="178" t="s">
        <v>184</v>
      </c>
      <c r="C42" s="207" t="s">
        <v>185</v>
      </c>
      <c r="D42" s="180" t="s">
        <v>133</v>
      </c>
      <c r="E42" s="184">
        <v>19</v>
      </c>
      <c r="F42" s="190"/>
      <c r="G42" s="191">
        <f>ROUND(E42*F42,2)</f>
        <v>0</v>
      </c>
      <c r="H42" s="190"/>
      <c r="I42" s="191">
        <f>ROUND(E42*H42,2)</f>
        <v>0</v>
      </c>
      <c r="J42" s="190"/>
      <c r="K42" s="191">
        <f>ROUND(E42*J42,2)</f>
        <v>0</v>
      </c>
      <c r="L42" s="191">
        <v>21</v>
      </c>
      <c r="M42" s="191">
        <f>G42*(1+L42/100)</f>
        <v>0</v>
      </c>
      <c r="N42" s="191">
        <v>0</v>
      </c>
      <c r="O42" s="191">
        <f>ROUND(E42*N42,2)</f>
        <v>0</v>
      </c>
      <c r="P42" s="191">
        <v>0.02</v>
      </c>
      <c r="Q42" s="191">
        <f>ROUND(E42*P42,2)</f>
        <v>0.38</v>
      </c>
      <c r="R42" s="191"/>
      <c r="S42" s="191"/>
      <c r="T42" s="192">
        <v>0.23</v>
      </c>
      <c r="U42" s="191">
        <f>ROUND(E42*T42,2)</f>
        <v>4.37</v>
      </c>
      <c r="V42" s="167"/>
      <c r="W42" s="167"/>
      <c r="X42" s="167"/>
      <c r="Y42" s="167"/>
      <c r="Z42" s="167"/>
      <c r="AA42" s="167"/>
      <c r="AB42" s="167"/>
      <c r="AC42" s="167"/>
      <c r="AD42" s="167"/>
      <c r="AE42" s="167" t="s">
        <v>134</v>
      </c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 x14ac:dyDescent="0.2">
      <c r="A43" s="168"/>
      <c r="B43" s="178"/>
      <c r="C43" s="208" t="s">
        <v>186</v>
      </c>
      <c r="D43" s="181"/>
      <c r="E43" s="185">
        <v>19</v>
      </c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2"/>
      <c r="U43" s="191"/>
      <c r="V43" s="167"/>
      <c r="W43" s="167"/>
      <c r="X43" s="167"/>
      <c r="Y43" s="167"/>
      <c r="Z43" s="167"/>
      <c r="AA43" s="167"/>
      <c r="AB43" s="167"/>
      <c r="AC43" s="167"/>
      <c r="AD43" s="167"/>
      <c r="AE43" s="167" t="s">
        <v>136</v>
      </c>
      <c r="AF43" s="167">
        <v>0</v>
      </c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outlineLevel="1" x14ac:dyDescent="0.2">
      <c r="A44" s="168">
        <v>22</v>
      </c>
      <c r="B44" s="178" t="s">
        <v>187</v>
      </c>
      <c r="C44" s="207" t="s">
        <v>188</v>
      </c>
      <c r="D44" s="180" t="s">
        <v>133</v>
      </c>
      <c r="E44" s="184">
        <v>3.45</v>
      </c>
      <c r="F44" s="190"/>
      <c r="G44" s="191">
        <f>ROUND(E44*F44,2)</f>
        <v>0</v>
      </c>
      <c r="H44" s="190"/>
      <c r="I44" s="191">
        <f>ROUND(E44*H44,2)</f>
        <v>0</v>
      </c>
      <c r="J44" s="190"/>
      <c r="K44" s="191">
        <f>ROUND(E44*J44,2)</f>
        <v>0</v>
      </c>
      <c r="L44" s="191">
        <v>21</v>
      </c>
      <c r="M44" s="191">
        <f>G44*(1+L44/100)</f>
        <v>0</v>
      </c>
      <c r="N44" s="191">
        <v>3.4000000000000002E-4</v>
      </c>
      <c r="O44" s="191">
        <f>ROUND(E44*N44,2)</f>
        <v>0</v>
      </c>
      <c r="P44" s="191">
        <v>0.27500000000000002</v>
      </c>
      <c r="Q44" s="191">
        <f>ROUND(E44*P44,2)</f>
        <v>0.95</v>
      </c>
      <c r="R44" s="191"/>
      <c r="S44" s="191"/>
      <c r="T44" s="192">
        <v>1.0529999999999999</v>
      </c>
      <c r="U44" s="191">
        <f>ROUND(E44*T44,2)</f>
        <v>3.63</v>
      </c>
      <c r="V44" s="167"/>
      <c r="W44" s="167"/>
      <c r="X44" s="167"/>
      <c r="Y44" s="167"/>
      <c r="Z44" s="167"/>
      <c r="AA44" s="167"/>
      <c r="AB44" s="167"/>
      <c r="AC44" s="167"/>
      <c r="AD44" s="167"/>
      <c r="AE44" s="167" t="s">
        <v>134</v>
      </c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 outlineLevel="1" x14ac:dyDescent="0.2">
      <c r="A45" s="168"/>
      <c r="B45" s="178"/>
      <c r="C45" s="208" t="s">
        <v>189</v>
      </c>
      <c r="D45" s="181"/>
      <c r="E45" s="185">
        <v>3.45</v>
      </c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2"/>
      <c r="U45" s="191"/>
      <c r="V45" s="167"/>
      <c r="W45" s="167"/>
      <c r="X45" s="167"/>
      <c r="Y45" s="167"/>
      <c r="Z45" s="167"/>
      <c r="AA45" s="167"/>
      <c r="AB45" s="167"/>
      <c r="AC45" s="167"/>
      <c r="AD45" s="167"/>
      <c r="AE45" s="167" t="s">
        <v>136</v>
      </c>
      <c r="AF45" s="167">
        <v>0</v>
      </c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 outlineLevel="1" x14ac:dyDescent="0.2">
      <c r="A46" s="168">
        <v>23</v>
      </c>
      <c r="B46" s="178" t="s">
        <v>190</v>
      </c>
      <c r="C46" s="207" t="s">
        <v>191</v>
      </c>
      <c r="D46" s="180" t="s">
        <v>133</v>
      </c>
      <c r="E46" s="184">
        <v>5.0025000000000004</v>
      </c>
      <c r="F46" s="190"/>
      <c r="G46" s="191">
        <f>ROUND(E46*F46,2)</f>
        <v>0</v>
      </c>
      <c r="H46" s="190"/>
      <c r="I46" s="191">
        <f>ROUND(E46*H46,2)</f>
        <v>0</v>
      </c>
      <c r="J46" s="190"/>
      <c r="K46" s="191">
        <f>ROUND(E46*J46,2)</f>
        <v>0</v>
      </c>
      <c r="L46" s="191">
        <v>21</v>
      </c>
      <c r="M46" s="191">
        <f>G46*(1+L46/100)</f>
        <v>0</v>
      </c>
      <c r="N46" s="191">
        <v>3.4000000000000002E-4</v>
      </c>
      <c r="O46" s="191">
        <f>ROUND(E46*N46,2)</f>
        <v>0</v>
      </c>
      <c r="P46" s="191">
        <v>9.1999999999999998E-2</v>
      </c>
      <c r="Q46" s="191">
        <f>ROUND(E46*P46,2)</f>
        <v>0.46</v>
      </c>
      <c r="R46" s="191"/>
      <c r="S46" s="191"/>
      <c r="T46" s="192">
        <v>0.71399999999999997</v>
      </c>
      <c r="U46" s="191">
        <f>ROUND(E46*T46,2)</f>
        <v>3.57</v>
      </c>
      <c r="V46" s="167"/>
      <c r="W46" s="167"/>
      <c r="X46" s="167"/>
      <c r="Y46" s="167"/>
      <c r="Z46" s="167"/>
      <c r="AA46" s="167"/>
      <c r="AB46" s="167"/>
      <c r="AC46" s="167"/>
      <c r="AD46" s="167"/>
      <c r="AE46" s="167" t="s">
        <v>134</v>
      </c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 x14ac:dyDescent="0.2">
      <c r="A47" s="168"/>
      <c r="B47" s="178"/>
      <c r="C47" s="208" t="s">
        <v>192</v>
      </c>
      <c r="D47" s="181"/>
      <c r="E47" s="185">
        <v>5.0025000000000004</v>
      </c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2"/>
      <c r="U47" s="191"/>
      <c r="V47" s="167"/>
      <c r="W47" s="167"/>
      <c r="X47" s="167"/>
      <c r="Y47" s="167"/>
      <c r="Z47" s="167"/>
      <c r="AA47" s="167"/>
      <c r="AB47" s="167"/>
      <c r="AC47" s="167"/>
      <c r="AD47" s="167"/>
      <c r="AE47" s="167" t="s">
        <v>136</v>
      </c>
      <c r="AF47" s="167">
        <v>0</v>
      </c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 x14ac:dyDescent="0.2">
      <c r="A48" s="168">
        <v>24</v>
      </c>
      <c r="B48" s="178" t="s">
        <v>193</v>
      </c>
      <c r="C48" s="207" t="s">
        <v>194</v>
      </c>
      <c r="D48" s="180" t="s">
        <v>143</v>
      </c>
      <c r="E48" s="184">
        <v>3</v>
      </c>
      <c r="F48" s="190"/>
      <c r="G48" s="191">
        <f>ROUND(E48*F48,2)</f>
        <v>0</v>
      </c>
      <c r="H48" s="190"/>
      <c r="I48" s="191">
        <f>ROUND(E48*H48,2)</f>
        <v>0</v>
      </c>
      <c r="J48" s="190"/>
      <c r="K48" s="191">
        <f>ROUND(E48*J48,2)</f>
        <v>0</v>
      </c>
      <c r="L48" s="191">
        <v>21</v>
      </c>
      <c r="M48" s="191">
        <f>G48*(1+L48/100)</f>
        <v>0</v>
      </c>
      <c r="N48" s="191">
        <v>0</v>
      </c>
      <c r="O48" s="191">
        <f>ROUND(E48*N48,2)</f>
        <v>0</v>
      </c>
      <c r="P48" s="191">
        <v>0</v>
      </c>
      <c r="Q48" s="191">
        <f>ROUND(E48*P48,2)</f>
        <v>0</v>
      </c>
      <c r="R48" s="191"/>
      <c r="S48" s="191"/>
      <c r="T48" s="192">
        <v>0.05</v>
      </c>
      <c r="U48" s="191">
        <f>ROUND(E48*T48,2)</f>
        <v>0.15</v>
      </c>
      <c r="V48" s="167"/>
      <c r="W48" s="167"/>
      <c r="X48" s="167"/>
      <c r="Y48" s="167"/>
      <c r="Z48" s="167"/>
      <c r="AA48" s="167"/>
      <c r="AB48" s="167"/>
      <c r="AC48" s="167"/>
      <c r="AD48" s="167"/>
      <c r="AE48" s="167" t="s">
        <v>134</v>
      </c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 x14ac:dyDescent="0.2">
      <c r="A49" s="168">
        <v>25</v>
      </c>
      <c r="B49" s="178" t="s">
        <v>195</v>
      </c>
      <c r="C49" s="207" t="s">
        <v>196</v>
      </c>
      <c r="D49" s="180" t="s">
        <v>133</v>
      </c>
      <c r="E49" s="184">
        <v>3.54</v>
      </c>
      <c r="F49" s="190"/>
      <c r="G49" s="191">
        <f>ROUND(E49*F49,2)</f>
        <v>0</v>
      </c>
      <c r="H49" s="190"/>
      <c r="I49" s="191">
        <f>ROUND(E49*H49,2)</f>
        <v>0</v>
      </c>
      <c r="J49" s="190"/>
      <c r="K49" s="191">
        <f>ROUND(E49*J49,2)</f>
        <v>0</v>
      </c>
      <c r="L49" s="191">
        <v>21</v>
      </c>
      <c r="M49" s="191">
        <f>G49*(1+L49/100)</f>
        <v>0</v>
      </c>
      <c r="N49" s="191">
        <v>1.17E-3</v>
      </c>
      <c r="O49" s="191">
        <f>ROUND(E49*N49,2)</f>
        <v>0</v>
      </c>
      <c r="P49" s="191">
        <v>7.5999999999999998E-2</v>
      </c>
      <c r="Q49" s="191">
        <f>ROUND(E49*P49,2)</f>
        <v>0.27</v>
      </c>
      <c r="R49" s="191"/>
      <c r="S49" s="191"/>
      <c r="T49" s="192">
        <v>0.93899999999999995</v>
      </c>
      <c r="U49" s="191">
        <f>ROUND(E49*T49,2)</f>
        <v>3.32</v>
      </c>
      <c r="V49" s="167"/>
      <c r="W49" s="167"/>
      <c r="X49" s="167"/>
      <c r="Y49" s="167"/>
      <c r="Z49" s="167"/>
      <c r="AA49" s="167"/>
      <c r="AB49" s="167"/>
      <c r="AC49" s="167"/>
      <c r="AD49" s="167"/>
      <c r="AE49" s="167" t="s">
        <v>134</v>
      </c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 x14ac:dyDescent="0.2">
      <c r="A50" s="168">
        <v>26</v>
      </c>
      <c r="B50" s="178" t="s">
        <v>197</v>
      </c>
      <c r="C50" s="207" t="s">
        <v>198</v>
      </c>
      <c r="D50" s="180" t="s">
        <v>162</v>
      </c>
      <c r="E50" s="184">
        <v>8.4</v>
      </c>
      <c r="F50" s="190"/>
      <c r="G50" s="191">
        <f>ROUND(E50*F50,2)</f>
        <v>0</v>
      </c>
      <c r="H50" s="190"/>
      <c r="I50" s="191">
        <f>ROUND(E50*H50,2)</f>
        <v>0</v>
      </c>
      <c r="J50" s="190"/>
      <c r="K50" s="191">
        <f>ROUND(E50*J50,2)</f>
        <v>0</v>
      </c>
      <c r="L50" s="191">
        <v>21</v>
      </c>
      <c r="M50" s="191">
        <f>G50*(1+L50/100)</f>
        <v>0</v>
      </c>
      <c r="N50" s="191">
        <v>5.9000000000000003E-4</v>
      </c>
      <c r="O50" s="191">
        <f>ROUND(E50*N50,2)</f>
        <v>0</v>
      </c>
      <c r="P50" s="191">
        <v>3.6999999999999998E-2</v>
      </c>
      <c r="Q50" s="191">
        <f>ROUND(E50*P50,2)</f>
        <v>0.31</v>
      </c>
      <c r="R50" s="191"/>
      <c r="S50" s="191"/>
      <c r="T50" s="192">
        <v>0.443</v>
      </c>
      <c r="U50" s="191">
        <f>ROUND(E50*T50,2)</f>
        <v>3.72</v>
      </c>
      <c r="V50" s="167"/>
      <c r="W50" s="167"/>
      <c r="X50" s="167"/>
      <c r="Y50" s="167"/>
      <c r="Z50" s="167"/>
      <c r="AA50" s="167"/>
      <c r="AB50" s="167"/>
      <c r="AC50" s="167"/>
      <c r="AD50" s="167"/>
      <c r="AE50" s="167" t="s">
        <v>134</v>
      </c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outlineLevel="1" x14ac:dyDescent="0.2">
      <c r="A51" s="168">
        <v>27</v>
      </c>
      <c r="B51" s="178" t="s">
        <v>199</v>
      </c>
      <c r="C51" s="207" t="s">
        <v>200</v>
      </c>
      <c r="D51" s="180" t="s">
        <v>133</v>
      </c>
      <c r="E51" s="184">
        <v>22.52</v>
      </c>
      <c r="F51" s="190"/>
      <c r="G51" s="191">
        <f>ROUND(E51*F51,2)</f>
        <v>0</v>
      </c>
      <c r="H51" s="190"/>
      <c r="I51" s="191">
        <f>ROUND(E51*H51,2)</f>
        <v>0</v>
      </c>
      <c r="J51" s="190"/>
      <c r="K51" s="191">
        <f>ROUND(E51*J51,2)</f>
        <v>0</v>
      </c>
      <c r="L51" s="191">
        <v>21</v>
      </c>
      <c r="M51" s="191">
        <f>G51*(1+L51/100)</f>
        <v>0</v>
      </c>
      <c r="N51" s="191">
        <v>0</v>
      </c>
      <c r="O51" s="191">
        <f>ROUND(E51*N51,2)</f>
        <v>0</v>
      </c>
      <c r="P51" s="191">
        <v>6.8000000000000005E-2</v>
      </c>
      <c r="Q51" s="191">
        <f>ROUND(E51*P51,2)</f>
        <v>1.53</v>
      </c>
      <c r="R51" s="191"/>
      <c r="S51" s="191"/>
      <c r="T51" s="192">
        <v>0.3</v>
      </c>
      <c r="U51" s="191">
        <f>ROUND(E51*T51,2)</f>
        <v>6.76</v>
      </c>
      <c r="V51" s="167"/>
      <c r="W51" s="167"/>
      <c r="X51" s="167"/>
      <c r="Y51" s="167"/>
      <c r="Z51" s="167"/>
      <c r="AA51" s="167"/>
      <c r="AB51" s="167"/>
      <c r="AC51" s="167"/>
      <c r="AD51" s="167"/>
      <c r="AE51" s="167" t="s">
        <v>134</v>
      </c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ht="33.75" outlineLevel="1" x14ac:dyDescent="0.2">
      <c r="A52" s="168"/>
      <c r="B52" s="178"/>
      <c r="C52" s="208" t="s">
        <v>201</v>
      </c>
      <c r="D52" s="181"/>
      <c r="E52" s="185">
        <v>38.79</v>
      </c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2"/>
      <c r="U52" s="191"/>
      <c r="V52" s="167"/>
      <c r="W52" s="167"/>
      <c r="X52" s="167"/>
      <c r="Y52" s="167"/>
      <c r="Z52" s="167"/>
      <c r="AA52" s="167"/>
      <c r="AB52" s="167"/>
      <c r="AC52" s="167"/>
      <c r="AD52" s="167"/>
      <c r="AE52" s="167" t="s">
        <v>136</v>
      </c>
      <c r="AF52" s="167">
        <v>0</v>
      </c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 x14ac:dyDescent="0.2">
      <c r="A53" s="168"/>
      <c r="B53" s="178"/>
      <c r="C53" s="208" t="s">
        <v>202</v>
      </c>
      <c r="D53" s="181"/>
      <c r="E53" s="185">
        <v>-16.27</v>
      </c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2"/>
      <c r="U53" s="191"/>
      <c r="V53" s="167"/>
      <c r="W53" s="167"/>
      <c r="X53" s="167"/>
      <c r="Y53" s="167"/>
      <c r="Z53" s="167"/>
      <c r="AA53" s="167"/>
      <c r="AB53" s="167"/>
      <c r="AC53" s="167"/>
      <c r="AD53" s="167"/>
      <c r="AE53" s="167" t="s">
        <v>136</v>
      </c>
      <c r="AF53" s="167">
        <v>0</v>
      </c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ht="22.5" outlineLevel="1" x14ac:dyDescent="0.2">
      <c r="A54" s="168">
        <v>28</v>
      </c>
      <c r="B54" s="178" t="s">
        <v>203</v>
      </c>
      <c r="C54" s="207" t="s">
        <v>204</v>
      </c>
      <c r="D54" s="180" t="s">
        <v>162</v>
      </c>
      <c r="E54" s="184">
        <v>2.85</v>
      </c>
      <c r="F54" s="190"/>
      <c r="G54" s="191">
        <f>ROUND(E54*F54,2)</f>
        <v>0</v>
      </c>
      <c r="H54" s="190"/>
      <c r="I54" s="191">
        <f>ROUND(E54*H54,2)</f>
        <v>0</v>
      </c>
      <c r="J54" s="190"/>
      <c r="K54" s="191">
        <f>ROUND(E54*J54,2)</f>
        <v>0</v>
      </c>
      <c r="L54" s="191">
        <v>21</v>
      </c>
      <c r="M54" s="191">
        <f>G54*(1+L54/100)</f>
        <v>0</v>
      </c>
      <c r="N54" s="191">
        <v>0</v>
      </c>
      <c r="O54" s="191">
        <f>ROUND(E54*N54,2)</f>
        <v>0</v>
      </c>
      <c r="P54" s="191">
        <v>0</v>
      </c>
      <c r="Q54" s="191">
        <f>ROUND(E54*P54,2)</f>
        <v>0</v>
      </c>
      <c r="R54" s="191"/>
      <c r="S54" s="191"/>
      <c r="T54" s="192">
        <v>0.154</v>
      </c>
      <c r="U54" s="191">
        <f>ROUND(E54*T54,2)</f>
        <v>0.44</v>
      </c>
      <c r="V54" s="167"/>
      <c r="W54" s="167"/>
      <c r="X54" s="167"/>
      <c r="Y54" s="167"/>
      <c r="Z54" s="167"/>
      <c r="AA54" s="167"/>
      <c r="AB54" s="167"/>
      <c r="AC54" s="167"/>
      <c r="AD54" s="167"/>
      <c r="AE54" s="167" t="s">
        <v>134</v>
      </c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x14ac:dyDescent="0.2">
      <c r="A55" s="174" t="s">
        <v>129</v>
      </c>
      <c r="B55" s="179" t="s">
        <v>72</v>
      </c>
      <c r="C55" s="209" t="s">
        <v>73</v>
      </c>
      <c r="D55" s="182"/>
      <c r="E55" s="186"/>
      <c r="F55" s="193"/>
      <c r="G55" s="193">
        <f>SUMIF(AE56:AE61,"&lt;&gt;NOR",G56:G61)</f>
        <v>0</v>
      </c>
      <c r="H55" s="193"/>
      <c r="I55" s="193">
        <f>SUM(I56:I61)</f>
        <v>0</v>
      </c>
      <c r="J55" s="193"/>
      <c r="K55" s="193">
        <f>SUM(K56:K61)</f>
        <v>0</v>
      </c>
      <c r="L55" s="193"/>
      <c r="M55" s="193">
        <f>SUM(M56:M61)</f>
        <v>0</v>
      </c>
      <c r="N55" s="193"/>
      <c r="O55" s="193">
        <f>SUM(O56:O61)</f>
        <v>0.05</v>
      </c>
      <c r="P55" s="193"/>
      <c r="Q55" s="193">
        <f>SUM(Q56:Q61)</f>
        <v>0.94000000000000006</v>
      </c>
      <c r="R55" s="193"/>
      <c r="S55" s="193"/>
      <c r="T55" s="194"/>
      <c r="U55" s="193">
        <f>SUM(U56:U61)</f>
        <v>20.29</v>
      </c>
      <c r="AE55" t="s">
        <v>130</v>
      </c>
    </row>
    <row r="56" spans="1:60" outlineLevel="1" x14ac:dyDescent="0.2">
      <c r="A56" s="168">
        <v>29</v>
      </c>
      <c r="B56" s="178" t="s">
        <v>205</v>
      </c>
      <c r="C56" s="207" t="s">
        <v>206</v>
      </c>
      <c r="D56" s="180" t="s">
        <v>143</v>
      </c>
      <c r="E56" s="184">
        <v>3</v>
      </c>
      <c r="F56" s="190"/>
      <c r="G56" s="191">
        <f t="shared" ref="G56:G61" si="0">ROUND(E56*F56,2)</f>
        <v>0</v>
      </c>
      <c r="H56" s="190"/>
      <c r="I56" s="191">
        <f t="shared" ref="I56:I61" si="1">ROUND(E56*H56,2)</f>
        <v>0</v>
      </c>
      <c r="J56" s="190"/>
      <c r="K56" s="191">
        <f t="shared" ref="K56:K61" si="2">ROUND(E56*J56,2)</f>
        <v>0</v>
      </c>
      <c r="L56" s="191">
        <v>21</v>
      </c>
      <c r="M56" s="191">
        <f t="shared" ref="M56:M61" si="3">G56*(1+L56/100)</f>
        <v>0</v>
      </c>
      <c r="N56" s="191">
        <v>1.33E-3</v>
      </c>
      <c r="O56" s="191">
        <f t="shared" ref="O56:O61" si="4">ROUND(E56*N56,2)</f>
        <v>0</v>
      </c>
      <c r="P56" s="191">
        <v>2E-3</v>
      </c>
      <c r="Q56" s="191">
        <f t="shared" ref="Q56:Q61" si="5">ROUND(E56*P56,2)</f>
        <v>0.01</v>
      </c>
      <c r="R56" s="191"/>
      <c r="S56" s="191"/>
      <c r="T56" s="192">
        <v>0.30099999999999999</v>
      </c>
      <c r="U56" s="191">
        <f t="shared" ref="U56:U61" si="6">ROUND(E56*T56,2)</f>
        <v>0.9</v>
      </c>
      <c r="V56" s="167"/>
      <c r="W56" s="167"/>
      <c r="X56" s="167"/>
      <c r="Y56" s="167"/>
      <c r="Z56" s="167"/>
      <c r="AA56" s="167"/>
      <c r="AB56" s="167"/>
      <c r="AC56" s="167"/>
      <c r="AD56" s="167"/>
      <c r="AE56" s="167" t="s">
        <v>134</v>
      </c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 x14ac:dyDescent="0.2">
      <c r="A57" s="168">
        <v>30</v>
      </c>
      <c r="B57" s="178" t="s">
        <v>207</v>
      </c>
      <c r="C57" s="207" t="s">
        <v>208</v>
      </c>
      <c r="D57" s="180" t="s">
        <v>162</v>
      </c>
      <c r="E57" s="184">
        <v>12.5</v>
      </c>
      <c r="F57" s="190"/>
      <c r="G57" s="191">
        <f t="shared" si="0"/>
        <v>0</v>
      </c>
      <c r="H57" s="190"/>
      <c r="I57" s="191">
        <f t="shared" si="1"/>
        <v>0</v>
      </c>
      <c r="J57" s="190"/>
      <c r="K57" s="191">
        <f t="shared" si="2"/>
        <v>0</v>
      </c>
      <c r="L57" s="191">
        <v>21</v>
      </c>
      <c r="M57" s="191">
        <f t="shared" si="3"/>
        <v>0</v>
      </c>
      <c r="N57" s="191">
        <v>4.8999999999999998E-4</v>
      </c>
      <c r="O57" s="191">
        <f t="shared" si="4"/>
        <v>0.01</v>
      </c>
      <c r="P57" s="191">
        <v>8.9999999999999993E-3</v>
      </c>
      <c r="Q57" s="191">
        <f t="shared" si="5"/>
        <v>0.11</v>
      </c>
      <c r="R57" s="191"/>
      <c r="S57" s="191"/>
      <c r="T57" s="192">
        <v>0.30099999999999999</v>
      </c>
      <c r="U57" s="191">
        <f t="shared" si="6"/>
        <v>3.76</v>
      </c>
      <c r="V57" s="167"/>
      <c r="W57" s="167"/>
      <c r="X57" s="167"/>
      <c r="Y57" s="167"/>
      <c r="Z57" s="167"/>
      <c r="AA57" s="167"/>
      <c r="AB57" s="167"/>
      <c r="AC57" s="167"/>
      <c r="AD57" s="167"/>
      <c r="AE57" s="167" t="s">
        <v>134</v>
      </c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 x14ac:dyDescent="0.2">
      <c r="A58" s="168">
        <v>31</v>
      </c>
      <c r="B58" s="178" t="s">
        <v>209</v>
      </c>
      <c r="C58" s="207" t="s">
        <v>210</v>
      </c>
      <c r="D58" s="180" t="s">
        <v>162</v>
      </c>
      <c r="E58" s="184">
        <v>6.1</v>
      </c>
      <c r="F58" s="190"/>
      <c r="G58" s="191">
        <f t="shared" si="0"/>
        <v>0</v>
      </c>
      <c r="H58" s="190"/>
      <c r="I58" s="191">
        <f t="shared" si="1"/>
        <v>0</v>
      </c>
      <c r="J58" s="190"/>
      <c r="K58" s="191">
        <f t="shared" si="2"/>
        <v>0</v>
      </c>
      <c r="L58" s="191">
        <v>21</v>
      </c>
      <c r="M58" s="191">
        <f t="shared" si="3"/>
        <v>0</v>
      </c>
      <c r="N58" s="191">
        <v>4.8999999999999998E-4</v>
      </c>
      <c r="O58" s="191">
        <f t="shared" si="4"/>
        <v>0</v>
      </c>
      <c r="P58" s="191">
        <v>1.7999999999999999E-2</v>
      </c>
      <c r="Q58" s="191">
        <f t="shared" si="5"/>
        <v>0.11</v>
      </c>
      <c r="R58" s="191"/>
      <c r="S58" s="191"/>
      <c r="T58" s="192">
        <v>0.34200000000000003</v>
      </c>
      <c r="U58" s="191">
        <f t="shared" si="6"/>
        <v>2.09</v>
      </c>
      <c r="V58" s="167"/>
      <c r="W58" s="167"/>
      <c r="X58" s="167"/>
      <c r="Y58" s="167"/>
      <c r="Z58" s="167"/>
      <c r="AA58" s="167"/>
      <c r="AB58" s="167"/>
      <c r="AC58" s="167"/>
      <c r="AD58" s="167"/>
      <c r="AE58" s="167" t="s">
        <v>134</v>
      </c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 x14ac:dyDescent="0.2">
      <c r="A59" s="168">
        <v>32</v>
      </c>
      <c r="B59" s="178" t="s">
        <v>211</v>
      </c>
      <c r="C59" s="207" t="s">
        <v>212</v>
      </c>
      <c r="D59" s="180" t="s">
        <v>162</v>
      </c>
      <c r="E59" s="184">
        <v>12.25</v>
      </c>
      <c r="F59" s="190"/>
      <c r="G59" s="191">
        <f t="shared" si="0"/>
        <v>0</v>
      </c>
      <c r="H59" s="190"/>
      <c r="I59" s="191">
        <f t="shared" si="1"/>
        <v>0</v>
      </c>
      <c r="J59" s="190"/>
      <c r="K59" s="191">
        <f t="shared" si="2"/>
        <v>0</v>
      </c>
      <c r="L59" s="191">
        <v>21</v>
      </c>
      <c r="M59" s="191">
        <f t="shared" si="3"/>
        <v>0</v>
      </c>
      <c r="N59" s="191">
        <v>4.8999999999999998E-4</v>
      </c>
      <c r="O59" s="191">
        <f t="shared" si="4"/>
        <v>0.01</v>
      </c>
      <c r="P59" s="191">
        <v>5.3999999999999999E-2</v>
      </c>
      <c r="Q59" s="191">
        <f t="shared" si="5"/>
        <v>0.66</v>
      </c>
      <c r="R59" s="191"/>
      <c r="S59" s="191"/>
      <c r="T59" s="192">
        <v>0.66800000000000004</v>
      </c>
      <c r="U59" s="191">
        <f t="shared" si="6"/>
        <v>8.18</v>
      </c>
      <c r="V59" s="167"/>
      <c r="W59" s="167"/>
      <c r="X59" s="167"/>
      <c r="Y59" s="167"/>
      <c r="Z59" s="167"/>
      <c r="AA59" s="167"/>
      <c r="AB59" s="167"/>
      <c r="AC59" s="167"/>
      <c r="AD59" s="167"/>
      <c r="AE59" s="167" t="s">
        <v>134</v>
      </c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ht="22.5" outlineLevel="1" x14ac:dyDescent="0.2">
      <c r="A60" s="168">
        <v>33</v>
      </c>
      <c r="B60" s="178" t="s">
        <v>213</v>
      </c>
      <c r="C60" s="207" t="s">
        <v>214</v>
      </c>
      <c r="D60" s="180" t="s">
        <v>162</v>
      </c>
      <c r="E60" s="184">
        <v>6.1</v>
      </c>
      <c r="F60" s="190"/>
      <c r="G60" s="191">
        <f t="shared" si="0"/>
        <v>0</v>
      </c>
      <c r="H60" s="190"/>
      <c r="I60" s="191">
        <f t="shared" si="1"/>
        <v>0</v>
      </c>
      <c r="J60" s="190"/>
      <c r="K60" s="191">
        <f t="shared" si="2"/>
        <v>0</v>
      </c>
      <c r="L60" s="191">
        <v>21</v>
      </c>
      <c r="M60" s="191">
        <f t="shared" si="3"/>
        <v>0</v>
      </c>
      <c r="N60" s="191">
        <v>4.8999999999999998E-4</v>
      </c>
      <c r="O60" s="191">
        <f t="shared" si="4"/>
        <v>0</v>
      </c>
      <c r="P60" s="191">
        <v>3.0000000000000001E-3</v>
      </c>
      <c r="Q60" s="191">
        <f t="shared" si="5"/>
        <v>0.02</v>
      </c>
      <c r="R60" s="191"/>
      <c r="S60" s="191"/>
      <c r="T60" s="192">
        <v>0.10299999999999999</v>
      </c>
      <c r="U60" s="191">
        <f t="shared" si="6"/>
        <v>0.63</v>
      </c>
      <c r="V60" s="167"/>
      <c r="W60" s="167"/>
      <c r="X60" s="167"/>
      <c r="Y60" s="167"/>
      <c r="Z60" s="167"/>
      <c r="AA60" s="167"/>
      <c r="AB60" s="167"/>
      <c r="AC60" s="167"/>
      <c r="AD60" s="167"/>
      <c r="AE60" s="167" t="s">
        <v>134</v>
      </c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outlineLevel="1" x14ac:dyDescent="0.2">
      <c r="A61" s="168">
        <v>34</v>
      </c>
      <c r="B61" s="178" t="s">
        <v>215</v>
      </c>
      <c r="C61" s="207" t="s">
        <v>216</v>
      </c>
      <c r="D61" s="180" t="s">
        <v>162</v>
      </c>
      <c r="E61" s="184">
        <v>34.5</v>
      </c>
      <c r="F61" s="190"/>
      <c r="G61" s="191">
        <f t="shared" si="0"/>
        <v>0</v>
      </c>
      <c r="H61" s="190"/>
      <c r="I61" s="191">
        <f t="shared" si="1"/>
        <v>0</v>
      </c>
      <c r="J61" s="190"/>
      <c r="K61" s="191">
        <f t="shared" si="2"/>
        <v>0</v>
      </c>
      <c r="L61" s="191">
        <v>21</v>
      </c>
      <c r="M61" s="191">
        <f t="shared" si="3"/>
        <v>0</v>
      </c>
      <c r="N61" s="191">
        <v>1E-3</v>
      </c>
      <c r="O61" s="191">
        <f t="shared" si="4"/>
        <v>0.03</v>
      </c>
      <c r="P61" s="191">
        <v>1E-3</v>
      </c>
      <c r="Q61" s="191">
        <f t="shared" si="5"/>
        <v>0.03</v>
      </c>
      <c r="R61" s="191"/>
      <c r="S61" s="191"/>
      <c r="T61" s="192">
        <v>0.13700000000000001</v>
      </c>
      <c r="U61" s="191">
        <f t="shared" si="6"/>
        <v>4.7300000000000004</v>
      </c>
      <c r="V61" s="167"/>
      <c r="W61" s="167"/>
      <c r="X61" s="167"/>
      <c r="Y61" s="167"/>
      <c r="Z61" s="167"/>
      <c r="AA61" s="167"/>
      <c r="AB61" s="167"/>
      <c r="AC61" s="167"/>
      <c r="AD61" s="167"/>
      <c r="AE61" s="167" t="s">
        <v>134</v>
      </c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x14ac:dyDescent="0.2">
      <c r="A62" s="174" t="s">
        <v>129</v>
      </c>
      <c r="B62" s="179" t="s">
        <v>74</v>
      </c>
      <c r="C62" s="209" t="s">
        <v>75</v>
      </c>
      <c r="D62" s="182"/>
      <c r="E62" s="186"/>
      <c r="F62" s="193"/>
      <c r="G62" s="193">
        <f>SUMIF(AE63:AE72,"&lt;&gt;NOR",G63:G72)</f>
        <v>0</v>
      </c>
      <c r="H62" s="193"/>
      <c r="I62" s="193">
        <f>SUM(I63:I72)</f>
        <v>0</v>
      </c>
      <c r="J62" s="193"/>
      <c r="K62" s="193">
        <f>SUM(K63:K72)</f>
        <v>0</v>
      </c>
      <c r="L62" s="193"/>
      <c r="M62" s="193">
        <f>SUM(M63:M72)</f>
        <v>0</v>
      </c>
      <c r="N62" s="193"/>
      <c r="O62" s="193">
        <f>SUM(O63:O72)</f>
        <v>0.06</v>
      </c>
      <c r="P62" s="193"/>
      <c r="Q62" s="193">
        <f>SUM(Q63:Q72)</f>
        <v>0.26</v>
      </c>
      <c r="R62" s="193"/>
      <c r="S62" s="193"/>
      <c r="T62" s="194"/>
      <c r="U62" s="193">
        <f>SUM(U63:U72)</f>
        <v>56.790000000000006</v>
      </c>
      <c r="AE62" t="s">
        <v>130</v>
      </c>
    </row>
    <row r="63" spans="1:60" outlineLevel="1" x14ac:dyDescent="0.2">
      <c r="A63" s="168">
        <v>35</v>
      </c>
      <c r="B63" s="178" t="s">
        <v>217</v>
      </c>
      <c r="C63" s="207" t="s">
        <v>218</v>
      </c>
      <c r="D63" s="180" t="s">
        <v>162</v>
      </c>
      <c r="E63" s="184">
        <v>15.8</v>
      </c>
      <c r="F63" s="190"/>
      <c r="G63" s="191">
        <f t="shared" ref="G63:G72" si="7">ROUND(E63*F63,2)</f>
        <v>0</v>
      </c>
      <c r="H63" s="190"/>
      <c r="I63" s="191">
        <f t="shared" ref="I63:I72" si="8">ROUND(E63*H63,2)</f>
        <v>0</v>
      </c>
      <c r="J63" s="190"/>
      <c r="K63" s="191">
        <f t="shared" ref="K63:K72" si="9">ROUND(E63*J63,2)</f>
        <v>0</v>
      </c>
      <c r="L63" s="191">
        <v>21</v>
      </c>
      <c r="M63" s="191">
        <f t="shared" ref="M63:M72" si="10">G63*(1+L63/100)</f>
        <v>0</v>
      </c>
      <c r="N63" s="191">
        <v>0</v>
      </c>
      <c r="O63" s="191">
        <f t="shared" ref="O63:O72" si="11">ROUND(E63*N63,2)</f>
        <v>0</v>
      </c>
      <c r="P63" s="191">
        <v>1.4919999999999999E-2</v>
      </c>
      <c r="Q63" s="191">
        <f t="shared" ref="Q63:Q72" si="12">ROUND(E63*P63,2)</f>
        <v>0.24</v>
      </c>
      <c r="R63" s="191"/>
      <c r="S63" s="191"/>
      <c r="T63" s="192">
        <v>0.41299999999999998</v>
      </c>
      <c r="U63" s="191">
        <f t="shared" ref="U63:U72" si="13">ROUND(E63*T63,2)</f>
        <v>6.53</v>
      </c>
      <c r="V63" s="167"/>
      <c r="W63" s="167"/>
      <c r="X63" s="167"/>
      <c r="Y63" s="167"/>
      <c r="Z63" s="167"/>
      <c r="AA63" s="167"/>
      <c r="AB63" s="167"/>
      <c r="AC63" s="167"/>
      <c r="AD63" s="167"/>
      <c r="AE63" s="167" t="s">
        <v>134</v>
      </c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 x14ac:dyDescent="0.2">
      <c r="A64" s="168">
        <v>36</v>
      </c>
      <c r="B64" s="178" t="s">
        <v>219</v>
      </c>
      <c r="C64" s="207" t="s">
        <v>220</v>
      </c>
      <c r="D64" s="180" t="s">
        <v>143</v>
      </c>
      <c r="E64" s="184">
        <v>4</v>
      </c>
      <c r="F64" s="190"/>
      <c r="G64" s="191">
        <f t="shared" si="7"/>
        <v>0</v>
      </c>
      <c r="H64" s="190"/>
      <c r="I64" s="191">
        <f t="shared" si="8"/>
        <v>0</v>
      </c>
      <c r="J64" s="190"/>
      <c r="K64" s="191">
        <f t="shared" si="9"/>
        <v>0</v>
      </c>
      <c r="L64" s="191">
        <v>21</v>
      </c>
      <c r="M64" s="191">
        <f t="shared" si="10"/>
        <v>0</v>
      </c>
      <c r="N64" s="191">
        <v>1.2999999999999999E-4</v>
      </c>
      <c r="O64" s="191">
        <f t="shared" si="11"/>
        <v>0</v>
      </c>
      <c r="P64" s="191">
        <v>0</v>
      </c>
      <c r="Q64" s="191">
        <f t="shared" si="12"/>
        <v>0</v>
      </c>
      <c r="R64" s="191"/>
      <c r="S64" s="191"/>
      <c r="T64" s="192">
        <v>0.16700000000000001</v>
      </c>
      <c r="U64" s="191">
        <f t="shared" si="13"/>
        <v>0.67</v>
      </c>
      <c r="V64" s="167"/>
      <c r="W64" s="167"/>
      <c r="X64" s="167"/>
      <c r="Y64" s="167"/>
      <c r="Z64" s="167"/>
      <c r="AA64" s="167"/>
      <c r="AB64" s="167"/>
      <c r="AC64" s="167"/>
      <c r="AD64" s="167"/>
      <c r="AE64" s="167" t="s">
        <v>134</v>
      </c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outlineLevel="1" x14ac:dyDescent="0.2">
      <c r="A65" s="168">
        <v>37</v>
      </c>
      <c r="B65" s="178" t="s">
        <v>221</v>
      </c>
      <c r="C65" s="207" t="s">
        <v>222</v>
      </c>
      <c r="D65" s="180" t="s">
        <v>143</v>
      </c>
      <c r="E65" s="184">
        <v>3</v>
      </c>
      <c r="F65" s="190"/>
      <c r="G65" s="191">
        <f t="shared" si="7"/>
        <v>0</v>
      </c>
      <c r="H65" s="190"/>
      <c r="I65" s="191">
        <f t="shared" si="8"/>
        <v>0</v>
      </c>
      <c r="J65" s="190"/>
      <c r="K65" s="191">
        <f t="shared" si="9"/>
        <v>0</v>
      </c>
      <c r="L65" s="191">
        <v>21</v>
      </c>
      <c r="M65" s="191">
        <f t="shared" si="10"/>
        <v>0</v>
      </c>
      <c r="N65" s="191">
        <v>3.8000000000000002E-4</v>
      </c>
      <c r="O65" s="191">
        <f t="shared" si="11"/>
        <v>0</v>
      </c>
      <c r="P65" s="191">
        <v>0</v>
      </c>
      <c r="Q65" s="191">
        <f t="shared" si="12"/>
        <v>0</v>
      </c>
      <c r="R65" s="191"/>
      <c r="S65" s="191"/>
      <c r="T65" s="192">
        <v>0.26100000000000001</v>
      </c>
      <c r="U65" s="191">
        <f t="shared" si="13"/>
        <v>0.78</v>
      </c>
      <c r="V65" s="167"/>
      <c r="W65" s="167"/>
      <c r="X65" s="167"/>
      <c r="Y65" s="167"/>
      <c r="Z65" s="167"/>
      <c r="AA65" s="167"/>
      <c r="AB65" s="167"/>
      <c r="AC65" s="167"/>
      <c r="AD65" s="167"/>
      <c r="AE65" s="167" t="s">
        <v>134</v>
      </c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 x14ac:dyDescent="0.2">
      <c r="A66" s="168">
        <v>38</v>
      </c>
      <c r="B66" s="178" t="s">
        <v>223</v>
      </c>
      <c r="C66" s="207" t="s">
        <v>224</v>
      </c>
      <c r="D66" s="180" t="s">
        <v>162</v>
      </c>
      <c r="E66" s="184">
        <v>22.5</v>
      </c>
      <c r="F66" s="190"/>
      <c r="G66" s="191">
        <f t="shared" si="7"/>
        <v>0</v>
      </c>
      <c r="H66" s="190"/>
      <c r="I66" s="191">
        <f t="shared" si="8"/>
        <v>0</v>
      </c>
      <c r="J66" s="190"/>
      <c r="K66" s="191">
        <f t="shared" si="9"/>
        <v>0</v>
      </c>
      <c r="L66" s="191">
        <v>21</v>
      </c>
      <c r="M66" s="191">
        <f t="shared" si="10"/>
        <v>0</v>
      </c>
      <c r="N66" s="191">
        <v>4.6999999999999999E-4</v>
      </c>
      <c r="O66" s="191">
        <f t="shared" si="11"/>
        <v>0.01</v>
      </c>
      <c r="P66" s="191">
        <v>0</v>
      </c>
      <c r="Q66" s="191">
        <f t="shared" si="12"/>
        <v>0</v>
      </c>
      <c r="R66" s="191"/>
      <c r="S66" s="191"/>
      <c r="T66" s="192">
        <v>0.35899999999999999</v>
      </c>
      <c r="U66" s="191">
        <f t="shared" si="13"/>
        <v>8.08</v>
      </c>
      <c r="V66" s="167"/>
      <c r="W66" s="167"/>
      <c r="X66" s="167"/>
      <c r="Y66" s="167"/>
      <c r="Z66" s="167"/>
      <c r="AA66" s="167"/>
      <c r="AB66" s="167"/>
      <c r="AC66" s="167"/>
      <c r="AD66" s="167"/>
      <c r="AE66" s="167" t="s">
        <v>134</v>
      </c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 x14ac:dyDescent="0.2">
      <c r="A67" s="168">
        <v>39</v>
      </c>
      <c r="B67" s="178" t="s">
        <v>225</v>
      </c>
      <c r="C67" s="207" t="s">
        <v>226</v>
      </c>
      <c r="D67" s="180" t="s">
        <v>162</v>
      </c>
      <c r="E67" s="184">
        <v>8.4</v>
      </c>
      <c r="F67" s="190"/>
      <c r="G67" s="191">
        <f t="shared" si="7"/>
        <v>0</v>
      </c>
      <c r="H67" s="190"/>
      <c r="I67" s="191">
        <f t="shared" si="8"/>
        <v>0</v>
      </c>
      <c r="J67" s="190"/>
      <c r="K67" s="191">
        <f t="shared" si="9"/>
        <v>0</v>
      </c>
      <c r="L67" s="191">
        <v>21</v>
      </c>
      <c r="M67" s="191">
        <f t="shared" si="10"/>
        <v>0</v>
      </c>
      <c r="N67" s="191">
        <v>1.5200000000000001E-3</v>
      </c>
      <c r="O67" s="191">
        <f t="shared" si="11"/>
        <v>0.01</v>
      </c>
      <c r="P67" s="191">
        <v>0</v>
      </c>
      <c r="Q67" s="191">
        <f t="shared" si="12"/>
        <v>0</v>
      </c>
      <c r="R67" s="191"/>
      <c r="S67" s="191"/>
      <c r="T67" s="192">
        <v>1.173</v>
      </c>
      <c r="U67" s="191">
        <f t="shared" si="13"/>
        <v>9.85</v>
      </c>
      <c r="V67" s="167"/>
      <c r="W67" s="167"/>
      <c r="X67" s="167"/>
      <c r="Y67" s="167"/>
      <c r="Z67" s="167"/>
      <c r="AA67" s="167"/>
      <c r="AB67" s="167"/>
      <c r="AC67" s="167"/>
      <c r="AD67" s="167"/>
      <c r="AE67" s="167" t="s">
        <v>227</v>
      </c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 x14ac:dyDescent="0.2">
      <c r="A68" s="168">
        <v>40</v>
      </c>
      <c r="B68" s="178" t="s">
        <v>228</v>
      </c>
      <c r="C68" s="207" t="s">
        <v>229</v>
      </c>
      <c r="D68" s="180" t="s">
        <v>162</v>
      </c>
      <c r="E68" s="184">
        <v>31.5</v>
      </c>
      <c r="F68" s="190"/>
      <c r="G68" s="191">
        <f t="shared" si="7"/>
        <v>0</v>
      </c>
      <c r="H68" s="190"/>
      <c r="I68" s="191">
        <f t="shared" si="8"/>
        <v>0</v>
      </c>
      <c r="J68" s="190"/>
      <c r="K68" s="191">
        <f t="shared" si="9"/>
        <v>0</v>
      </c>
      <c r="L68" s="191">
        <v>21</v>
      </c>
      <c r="M68" s="191">
        <f t="shared" si="10"/>
        <v>0</v>
      </c>
      <c r="N68" s="191">
        <v>1.31E-3</v>
      </c>
      <c r="O68" s="191">
        <f t="shared" si="11"/>
        <v>0.04</v>
      </c>
      <c r="P68" s="191">
        <v>0</v>
      </c>
      <c r="Q68" s="191">
        <f t="shared" si="12"/>
        <v>0</v>
      </c>
      <c r="R68" s="191"/>
      <c r="S68" s="191"/>
      <c r="T68" s="192">
        <v>0.79700000000000004</v>
      </c>
      <c r="U68" s="191">
        <f t="shared" si="13"/>
        <v>25.11</v>
      </c>
      <c r="V68" s="167"/>
      <c r="W68" s="167"/>
      <c r="X68" s="167"/>
      <c r="Y68" s="167"/>
      <c r="Z68" s="167"/>
      <c r="AA68" s="167"/>
      <c r="AB68" s="167"/>
      <c r="AC68" s="167"/>
      <c r="AD68" s="167"/>
      <c r="AE68" s="167" t="s">
        <v>227</v>
      </c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 x14ac:dyDescent="0.2">
      <c r="A69" s="168">
        <v>41</v>
      </c>
      <c r="B69" s="178" t="s">
        <v>230</v>
      </c>
      <c r="C69" s="207" t="s">
        <v>231</v>
      </c>
      <c r="D69" s="180" t="s">
        <v>162</v>
      </c>
      <c r="E69" s="184">
        <v>10.5</v>
      </c>
      <c r="F69" s="190"/>
      <c r="G69" s="191">
        <f t="shared" si="7"/>
        <v>0</v>
      </c>
      <c r="H69" s="190"/>
      <c r="I69" s="191">
        <f t="shared" si="8"/>
        <v>0</v>
      </c>
      <c r="J69" s="190"/>
      <c r="K69" s="191">
        <f t="shared" si="9"/>
        <v>0</v>
      </c>
      <c r="L69" s="191">
        <v>21</v>
      </c>
      <c r="M69" s="191">
        <f t="shared" si="10"/>
        <v>0</v>
      </c>
      <c r="N69" s="191">
        <v>0</v>
      </c>
      <c r="O69" s="191">
        <f t="shared" si="11"/>
        <v>0</v>
      </c>
      <c r="P69" s="191">
        <v>2.0999999999999999E-3</v>
      </c>
      <c r="Q69" s="191">
        <f t="shared" si="12"/>
        <v>0.02</v>
      </c>
      <c r="R69" s="191"/>
      <c r="S69" s="191"/>
      <c r="T69" s="192">
        <v>3.1E-2</v>
      </c>
      <c r="U69" s="191">
        <f t="shared" si="13"/>
        <v>0.33</v>
      </c>
      <c r="V69" s="167"/>
      <c r="W69" s="167"/>
      <c r="X69" s="167"/>
      <c r="Y69" s="167"/>
      <c r="Z69" s="167"/>
      <c r="AA69" s="167"/>
      <c r="AB69" s="167"/>
      <c r="AC69" s="167"/>
      <c r="AD69" s="167"/>
      <c r="AE69" s="167" t="s">
        <v>134</v>
      </c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outlineLevel="1" x14ac:dyDescent="0.2">
      <c r="A70" s="168">
        <v>42</v>
      </c>
      <c r="B70" s="178" t="s">
        <v>232</v>
      </c>
      <c r="C70" s="207" t="s">
        <v>233</v>
      </c>
      <c r="D70" s="180" t="s">
        <v>143</v>
      </c>
      <c r="E70" s="184">
        <v>4</v>
      </c>
      <c r="F70" s="190"/>
      <c r="G70" s="191">
        <f t="shared" si="7"/>
        <v>0</v>
      </c>
      <c r="H70" s="190"/>
      <c r="I70" s="191">
        <f t="shared" si="8"/>
        <v>0</v>
      </c>
      <c r="J70" s="190"/>
      <c r="K70" s="191">
        <f t="shared" si="9"/>
        <v>0</v>
      </c>
      <c r="L70" s="191">
        <v>21</v>
      </c>
      <c r="M70" s="191">
        <f t="shared" si="10"/>
        <v>0</v>
      </c>
      <c r="N70" s="191">
        <v>0</v>
      </c>
      <c r="O70" s="191">
        <f t="shared" si="11"/>
        <v>0</v>
      </c>
      <c r="P70" s="191">
        <v>0</v>
      </c>
      <c r="Q70" s="191">
        <f t="shared" si="12"/>
        <v>0</v>
      </c>
      <c r="R70" s="191"/>
      <c r="S70" s="191"/>
      <c r="T70" s="192">
        <v>0.17399999999999999</v>
      </c>
      <c r="U70" s="191">
        <f t="shared" si="13"/>
        <v>0.7</v>
      </c>
      <c r="V70" s="167"/>
      <c r="W70" s="167"/>
      <c r="X70" s="167"/>
      <c r="Y70" s="167"/>
      <c r="Z70" s="167"/>
      <c r="AA70" s="167"/>
      <c r="AB70" s="167"/>
      <c r="AC70" s="167"/>
      <c r="AD70" s="167"/>
      <c r="AE70" s="167" t="s">
        <v>227</v>
      </c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 outlineLevel="1" x14ac:dyDescent="0.2">
      <c r="A71" s="168">
        <v>43</v>
      </c>
      <c r="B71" s="178" t="s">
        <v>234</v>
      </c>
      <c r="C71" s="207" t="s">
        <v>235</v>
      </c>
      <c r="D71" s="180" t="s">
        <v>162</v>
      </c>
      <c r="E71" s="184">
        <v>98.7</v>
      </c>
      <c r="F71" s="190"/>
      <c r="G71" s="191">
        <f t="shared" si="7"/>
        <v>0</v>
      </c>
      <c r="H71" s="190"/>
      <c r="I71" s="191">
        <f t="shared" si="8"/>
        <v>0</v>
      </c>
      <c r="J71" s="190"/>
      <c r="K71" s="191">
        <f t="shared" si="9"/>
        <v>0</v>
      </c>
      <c r="L71" s="191">
        <v>21</v>
      </c>
      <c r="M71" s="191">
        <f t="shared" si="10"/>
        <v>0</v>
      </c>
      <c r="N71" s="191">
        <v>0</v>
      </c>
      <c r="O71" s="191">
        <f t="shared" si="11"/>
        <v>0</v>
      </c>
      <c r="P71" s="191">
        <v>0</v>
      </c>
      <c r="Q71" s="191">
        <f t="shared" si="12"/>
        <v>0</v>
      </c>
      <c r="R71" s="191"/>
      <c r="S71" s="191"/>
      <c r="T71" s="192">
        <v>4.8000000000000001E-2</v>
      </c>
      <c r="U71" s="191">
        <f t="shared" si="13"/>
        <v>4.74</v>
      </c>
      <c r="V71" s="167"/>
      <c r="W71" s="167"/>
      <c r="X71" s="167"/>
      <c r="Y71" s="167"/>
      <c r="Z71" s="167"/>
      <c r="AA71" s="167"/>
      <c r="AB71" s="167"/>
      <c r="AC71" s="167"/>
      <c r="AD71" s="167"/>
      <c r="AE71" s="167" t="s">
        <v>227</v>
      </c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 outlineLevel="1" x14ac:dyDescent="0.2">
      <c r="A72" s="168">
        <v>44</v>
      </c>
      <c r="B72" s="178" t="s">
        <v>236</v>
      </c>
      <c r="C72" s="207" t="s">
        <v>237</v>
      </c>
      <c r="D72" s="180" t="s">
        <v>0</v>
      </c>
      <c r="E72" s="187"/>
      <c r="F72" s="190"/>
      <c r="G72" s="191">
        <f t="shared" si="7"/>
        <v>0</v>
      </c>
      <c r="H72" s="190"/>
      <c r="I72" s="191">
        <f t="shared" si="8"/>
        <v>0</v>
      </c>
      <c r="J72" s="190"/>
      <c r="K72" s="191">
        <f t="shared" si="9"/>
        <v>0</v>
      </c>
      <c r="L72" s="191">
        <v>21</v>
      </c>
      <c r="M72" s="191">
        <f t="shared" si="10"/>
        <v>0</v>
      </c>
      <c r="N72" s="191">
        <v>0</v>
      </c>
      <c r="O72" s="191">
        <f t="shared" si="11"/>
        <v>0</v>
      </c>
      <c r="P72" s="191">
        <v>0</v>
      </c>
      <c r="Q72" s="191">
        <f t="shared" si="12"/>
        <v>0</v>
      </c>
      <c r="R72" s="191"/>
      <c r="S72" s="191"/>
      <c r="T72" s="192">
        <v>0</v>
      </c>
      <c r="U72" s="191">
        <f t="shared" si="13"/>
        <v>0</v>
      </c>
      <c r="V72" s="167"/>
      <c r="W72" s="167"/>
      <c r="X72" s="167"/>
      <c r="Y72" s="167"/>
      <c r="Z72" s="167"/>
      <c r="AA72" s="167"/>
      <c r="AB72" s="167"/>
      <c r="AC72" s="167"/>
      <c r="AD72" s="167"/>
      <c r="AE72" s="167" t="s">
        <v>238</v>
      </c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x14ac:dyDescent="0.2">
      <c r="A73" s="174" t="s">
        <v>129</v>
      </c>
      <c r="B73" s="179" t="s">
        <v>76</v>
      </c>
      <c r="C73" s="209" t="s">
        <v>77</v>
      </c>
      <c r="D73" s="182"/>
      <c r="E73" s="186"/>
      <c r="F73" s="193"/>
      <c r="G73" s="193">
        <f>SUMIF(AE74:AE85,"&lt;&gt;NOR",G74:G85)</f>
        <v>0</v>
      </c>
      <c r="H73" s="193"/>
      <c r="I73" s="193">
        <f>SUM(I74:I85)</f>
        <v>0</v>
      </c>
      <c r="J73" s="193"/>
      <c r="K73" s="193">
        <f>SUM(K74:K85)</f>
        <v>0</v>
      </c>
      <c r="L73" s="193"/>
      <c r="M73" s="193">
        <f>SUM(M74:M85)</f>
        <v>0</v>
      </c>
      <c r="N73" s="193"/>
      <c r="O73" s="193">
        <f>SUM(O74:O85)</f>
        <v>0.21</v>
      </c>
      <c r="P73" s="193"/>
      <c r="Q73" s="193">
        <f>SUM(Q74:Q85)</f>
        <v>7.0000000000000007E-2</v>
      </c>
      <c r="R73" s="193"/>
      <c r="S73" s="193"/>
      <c r="T73" s="194"/>
      <c r="U73" s="193">
        <f>SUM(U74:U85)</f>
        <v>80.72</v>
      </c>
      <c r="AE73" t="s">
        <v>130</v>
      </c>
    </row>
    <row r="74" spans="1:60" outlineLevel="1" x14ac:dyDescent="0.2">
      <c r="A74" s="168">
        <v>45</v>
      </c>
      <c r="B74" s="178" t="s">
        <v>239</v>
      </c>
      <c r="C74" s="207" t="s">
        <v>240</v>
      </c>
      <c r="D74" s="180" t="s">
        <v>162</v>
      </c>
      <c r="E74" s="184">
        <v>31</v>
      </c>
      <c r="F74" s="190"/>
      <c r="G74" s="191">
        <f t="shared" ref="G74:G85" si="14">ROUND(E74*F74,2)</f>
        <v>0</v>
      </c>
      <c r="H74" s="190"/>
      <c r="I74" s="191">
        <f t="shared" ref="I74:I85" si="15">ROUND(E74*H74,2)</f>
        <v>0</v>
      </c>
      <c r="J74" s="190"/>
      <c r="K74" s="191">
        <f t="shared" ref="K74:K85" si="16">ROUND(E74*J74,2)</f>
        <v>0</v>
      </c>
      <c r="L74" s="191">
        <v>21</v>
      </c>
      <c r="M74" s="191">
        <f t="shared" ref="M74:M85" si="17">G74*(1+L74/100)</f>
        <v>0</v>
      </c>
      <c r="N74" s="191">
        <v>0</v>
      </c>
      <c r="O74" s="191">
        <f t="shared" ref="O74:O85" si="18">ROUND(E74*N74,2)</f>
        <v>0</v>
      </c>
      <c r="P74" s="191">
        <v>2.1299999999999999E-3</v>
      </c>
      <c r="Q74" s="191">
        <f t="shared" ref="Q74:Q85" si="19">ROUND(E74*P74,2)</f>
        <v>7.0000000000000007E-2</v>
      </c>
      <c r="R74" s="191"/>
      <c r="S74" s="191"/>
      <c r="T74" s="192">
        <v>0.17299999999999999</v>
      </c>
      <c r="U74" s="191">
        <f t="shared" ref="U74:U85" si="20">ROUND(E74*T74,2)</f>
        <v>5.36</v>
      </c>
      <c r="V74" s="167"/>
      <c r="W74" s="167"/>
      <c r="X74" s="167"/>
      <c r="Y74" s="167"/>
      <c r="Z74" s="167"/>
      <c r="AA74" s="167"/>
      <c r="AB74" s="167"/>
      <c r="AC74" s="167"/>
      <c r="AD74" s="167"/>
      <c r="AE74" s="167" t="s">
        <v>134</v>
      </c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</row>
    <row r="75" spans="1:60" outlineLevel="1" x14ac:dyDescent="0.2">
      <c r="A75" s="168">
        <v>46</v>
      </c>
      <c r="B75" s="178" t="s">
        <v>241</v>
      </c>
      <c r="C75" s="207" t="s">
        <v>242</v>
      </c>
      <c r="D75" s="180" t="s">
        <v>162</v>
      </c>
      <c r="E75" s="184">
        <v>42</v>
      </c>
      <c r="F75" s="190"/>
      <c r="G75" s="191">
        <f t="shared" si="14"/>
        <v>0</v>
      </c>
      <c r="H75" s="190"/>
      <c r="I75" s="191">
        <f t="shared" si="15"/>
        <v>0</v>
      </c>
      <c r="J75" s="190"/>
      <c r="K75" s="191">
        <f t="shared" si="16"/>
        <v>0</v>
      </c>
      <c r="L75" s="191">
        <v>21</v>
      </c>
      <c r="M75" s="191">
        <f t="shared" si="17"/>
        <v>0</v>
      </c>
      <c r="N75" s="191">
        <v>3.9899999999999996E-3</v>
      </c>
      <c r="O75" s="191">
        <f t="shared" si="18"/>
        <v>0.17</v>
      </c>
      <c r="P75" s="191">
        <v>0</v>
      </c>
      <c r="Q75" s="191">
        <f t="shared" si="19"/>
        <v>0</v>
      </c>
      <c r="R75" s="191"/>
      <c r="S75" s="191"/>
      <c r="T75" s="192">
        <v>0.54290000000000005</v>
      </c>
      <c r="U75" s="191">
        <f t="shared" si="20"/>
        <v>22.8</v>
      </c>
      <c r="V75" s="167"/>
      <c r="W75" s="167"/>
      <c r="X75" s="167"/>
      <c r="Y75" s="167"/>
      <c r="Z75" s="167"/>
      <c r="AA75" s="167"/>
      <c r="AB75" s="167"/>
      <c r="AC75" s="167"/>
      <c r="AD75" s="167"/>
      <c r="AE75" s="167" t="s">
        <v>134</v>
      </c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 outlineLevel="1" x14ac:dyDescent="0.2">
      <c r="A76" s="168">
        <v>47</v>
      </c>
      <c r="B76" s="178" t="s">
        <v>243</v>
      </c>
      <c r="C76" s="207" t="s">
        <v>244</v>
      </c>
      <c r="D76" s="180" t="s">
        <v>162</v>
      </c>
      <c r="E76" s="184">
        <v>4.2</v>
      </c>
      <c r="F76" s="190"/>
      <c r="G76" s="191">
        <f t="shared" si="14"/>
        <v>0</v>
      </c>
      <c r="H76" s="190"/>
      <c r="I76" s="191">
        <f t="shared" si="15"/>
        <v>0</v>
      </c>
      <c r="J76" s="190"/>
      <c r="K76" s="191">
        <f t="shared" si="16"/>
        <v>0</v>
      </c>
      <c r="L76" s="191">
        <v>21</v>
      </c>
      <c r="M76" s="191">
        <f t="shared" si="17"/>
        <v>0</v>
      </c>
      <c r="N76" s="191">
        <v>4.0099999999999997E-3</v>
      </c>
      <c r="O76" s="191">
        <f t="shared" si="18"/>
        <v>0.02</v>
      </c>
      <c r="P76" s="191">
        <v>0</v>
      </c>
      <c r="Q76" s="191">
        <f t="shared" si="19"/>
        <v>0</v>
      </c>
      <c r="R76" s="191"/>
      <c r="S76" s="191"/>
      <c r="T76" s="192">
        <v>0.54290000000000005</v>
      </c>
      <c r="U76" s="191">
        <f t="shared" si="20"/>
        <v>2.2799999999999998</v>
      </c>
      <c r="V76" s="167"/>
      <c r="W76" s="167"/>
      <c r="X76" s="167"/>
      <c r="Y76" s="167"/>
      <c r="Z76" s="167"/>
      <c r="AA76" s="167"/>
      <c r="AB76" s="167"/>
      <c r="AC76" s="167"/>
      <c r="AD76" s="167"/>
      <c r="AE76" s="167" t="s">
        <v>134</v>
      </c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ht="22.5" outlineLevel="1" x14ac:dyDescent="0.2">
      <c r="A77" s="168">
        <v>48</v>
      </c>
      <c r="B77" s="178" t="s">
        <v>245</v>
      </c>
      <c r="C77" s="207" t="s">
        <v>246</v>
      </c>
      <c r="D77" s="180" t="s">
        <v>162</v>
      </c>
      <c r="E77" s="184">
        <v>77.2</v>
      </c>
      <c r="F77" s="190"/>
      <c r="G77" s="191">
        <f t="shared" si="14"/>
        <v>0</v>
      </c>
      <c r="H77" s="190"/>
      <c r="I77" s="191">
        <f t="shared" si="15"/>
        <v>0</v>
      </c>
      <c r="J77" s="190"/>
      <c r="K77" s="191">
        <f t="shared" si="16"/>
        <v>0</v>
      </c>
      <c r="L77" s="191">
        <v>21</v>
      </c>
      <c r="M77" s="191">
        <f t="shared" si="17"/>
        <v>0</v>
      </c>
      <c r="N77" s="191">
        <v>2.7999999999999998E-4</v>
      </c>
      <c r="O77" s="191">
        <f t="shared" si="18"/>
        <v>0.02</v>
      </c>
      <c r="P77" s="191">
        <v>0</v>
      </c>
      <c r="Q77" s="191">
        <f t="shared" si="19"/>
        <v>0</v>
      </c>
      <c r="R77" s="191"/>
      <c r="S77" s="191"/>
      <c r="T77" s="192">
        <v>0.36516999999999999</v>
      </c>
      <c r="U77" s="191">
        <f t="shared" si="20"/>
        <v>28.19</v>
      </c>
      <c r="V77" s="167"/>
      <c r="W77" s="167"/>
      <c r="X77" s="167"/>
      <c r="Y77" s="167"/>
      <c r="Z77" s="167"/>
      <c r="AA77" s="167"/>
      <c r="AB77" s="167"/>
      <c r="AC77" s="167"/>
      <c r="AD77" s="167"/>
      <c r="AE77" s="167" t="s">
        <v>134</v>
      </c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 outlineLevel="1" x14ac:dyDescent="0.2">
      <c r="A78" s="168">
        <v>49</v>
      </c>
      <c r="B78" s="178" t="s">
        <v>247</v>
      </c>
      <c r="C78" s="207" t="s">
        <v>248</v>
      </c>
      <c r="D78" s="180" t="s">
        <v>249</v>
      </c>
      <c r="E78" s="184">
        <v>6.5</v>
      </c>
      <c r="F78" s="190"/>
      <c r="G78" s="191">
        <f t="shared" si="14"/>
        <v>0</v>
      </c>
      <c r="H78" s="190"/>
      <c r="I78" s="191">
        <f t="shared" si="15"/>
        <v>0</v>
      </c>
      <c r="J78" s="190"/>
      <c r="K78" s="191">
        <f t="shared" si="16"/>
        <v>0</v>
      </c>
      <c r="L78" s="191">
        <v>21</v>
      </c>
      <c r="M78" s="191">
        <f t="shared" si="17"/>
        <v>0</v>
      </c>
      <c r="N78" s="191">
        <v>0</v>
      </c>
      <c r="O78" s="191">
        <f t="shared" si="18"/>
        <v>0</v>
      </c>
      <c r="P78" s="191">
        <v>0</v>
      </c>
      <c r="Q78" s="191">
        <f t="shared" si="19"/>
        <v>0</v>
      </c>
      <c r="R78" s="191"/>
      <c r="S78" s="191"/>
      <c r="T78" s="192">
        <v>0.65566000000000002</v>
      </c>
      <c r="U78" s="191">
        <f t="shared" si="20"/>
        <v>4.26</v>
      </c>
      <c r="V78" s="167"/>
      <c r="W78" s="167"/>
      <c r="X78" s="167"/>
      <c r="Y78" s="167"/>
      <c r="Z78" s="167"/>
      <c r="AA78" s="167"/>
      <c r="AB78" s="167"/>
      <c r="AC78" s="167"/>
      <c r="AD78" s="167"/>
      <c r="AE78" s="167" t="s">
        <v>134</v>
      </c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</row>
    <row r="79" spans="1:60" ht="22.5" outlineLevel="1" x14ac:dyDescent="0.2">
      <c r="A79" s="168">
        <v>50</v>
      </c>
      <c r="B79" s="178" t="s">
        <v>250</v>
      </c>
      <c r="C79" s="207" t="s">
        <v>251</v>
      </c>
      <c r="D79" s="180" t="s">
        <v>162</v>
      </c>
      <c r="E79" s="184">
        <v>77.2</v>
      </c>
      <c r="F79" s="190"/>
      <c r="G79" s="191">
        <f t="shared" si="14"/>
        <v>0</v>
      </c>
      <c r="H79" s="190"/>
      <c r="I79" s="191">
        <f t="shared" si="15"/>
        <v>0</v>
      </c>
      <c r="J79" s="190"/>
      <c r="K79" s="191">
        <f t="shared" si="16"/>
        <v>0</v>
      </c>
      <c r="L79" s="191">
        <v>21</v>
      </c>
      <c r="M79" s="191">
        <f t="shared" si="17"/>
        <v>0</v>
      </c>
      <c r="N79" s="191">
        <v>3.0000000000000001E-5</v>
      </c>
      <c r="O79" s="191">
        <f t="shared" si="18"/>
        <v>0</v>
      </c>
      <c r="P79" s="191">
        <v>0</v>
      </c>
      <c r="Q79" s="191">
        <f t="shared" si="19"/>
        <v>0</v>
      </c>
      <c r="R79" s="191"/>
      <c r="S79" s="191"/>
      <c r="T79" s="192">
        <v>0.129</v>
      </c>
      <c r="U79" s="191">
        <f t="shared" si="20"/>
        <v>9.9600000000000009</v>
      </c>
      <c r="V79" s="167"/>
      <c r="W79" s="167"/>
      <c r="X79" s="167"/>
      <c r="Y79" s="167"/>
      <c r="Z79" s="167"/>
      <c r="AA79" s="167"/>
      <c r="AB79" s="167"/>
      <c r="AC79" s="167"/>
      <c r="AD79" s="167"/>
      <c r="AE79" s="167" t="s">
        <v>134</v>
      </c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</row>
    <row r="80" spans="1:60" outlineLevel="1" x14ac:dyDescent="0.2">
      <c r="A80" s="168">
        <v>51</v>
      </c>
      <c r="B80" s="178" t="s">
        <v>252</v>
      </c>
      <c r="C80" s="207" t="s">
        <v>253</v>
      </c>
      <c r="D80" s="180" t="s">
        <v>143</v>
      </c>
      <c r="E80" s="184">
        <v>9</v>
      </c>
      <c r="F80" s="190"/>
      <c r="G80" s="191">
        <f t="shared" si="14"/>
        <v>0</v>
      </c>
      <c r="H80" s="190"/>
      <c r="I80" s="191">
        <f t="shared" si="15"/>
        <v>0</v>
      </c>
      <c r="J80" s="190"/>
      <c r="K80" s="191">
        <f t="shared" si="16"/>
        <v>0</v>
      </c>
      <c r="L80" s="191">
        <v>21</v>
      </c>
      <c r="M80" s="191">
        <f t="shared" si="17"/>
        <v>0</v>
      </c>
      <c r="N80" s="191">
        <v>1.8000000000000001E-4</v>
      </c>
      <c r="O80" s="191">
        <f t="shared" si="18"/>
        <v>0</v>
      </c>
      <c r="P80" s="191">
        <v>0</v>
      </c>
      <c r="Q80" s="191">
        <f t="shared" si="19"/>
        <v>0</v>
      </c>
      <c r="R80" s="191"/>
      <c r="S80" s="191"/>
      <c r="T80" s="192">
        <v>0.254</v>
      </c>
      <c r="U80" s="191">
        <f t="shared" si="20"/>
        <v>2.29</v>
      </c>
      <c r="V80" s="167"/>
      <c r="W80" s="167"/>
      <c r="X80" s="167"/>
      <c r="Y80" s="167"/>
      <c r="Z80" s="167"/>
      <c r="AA80" s="167"/>
      <c r="AB80" s="167"/>
      <c r="AC80" s="167"/>
      <c r="AD80" s="167"/>
      <c r="AE80" s="167" t="s">
        <v>134</v>
      </c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</row>
    <row r="81" spans="1:60" outlineLevel="1" x14ac:dyDescent="0.2">
      <c r="A81" s="168">
        <v>52</v>
      </c>
      <c r="B81" s="178" t="s">
        <v>254</v>
      </c>
      <c r="C81" s="207" t="s">
        <v>255</v>
      </c>
      <c r="D81" s="180" t="s">
        <v>143</v>
      </c>
      <c r="E81" s="184">
        <v>9</v>
      </c>
      <c r="F81" s="190"/>
      <c r="G81" s="191">
        <f t="shared" si="14"/>
        <v>0</v>
      </c>
      <c r="H81" s="190"/>
      <c r="I81" s="191">
        <f t="shared" si="15"/>
        <v>0</v>
      </c>
      <c r="J81" s="190"/>
      <c r="K81" s="191">
        <f t="shared" si="16"/>
        <v>0</v>
      </c>
      <c r="L81" s="191">
        <v>21</v>
      </c>
      <c r="M81" s="191">
        <f t="shared" si="17"/>
        <v>0</v>
      </c>
      <c r="N81" s="191">
        <v>1.8000000000000001E-4</v>
      </c>
      <c r="O81" s="191">
        <f t="shared" si="18"/>
        <v>0</v>
      </c>
      <c r="P81" s="191">
        <v>0</v>
      </c>
      <c r="Q81" s="191">
        <f t="shared" si="19"/>
        <v>0</v>
      </c>
      <c r="R81" s="191"/>
      <c r="S81" s="191"/>
      <c r="T81" s="192">
        <v>0.18554999999999999</v>
      </c>
      <c r="U81" s="191">
        <f t="shared" si="20"/>
        <v>1.67</v>
      </c>
      <c r="V81" s="167"/>
      <c r="W81" s="167"/>
      <c r="X81" s="167"/>
      <c r="Y81" s="167"/>
      <c r="Z81" s="167"/>
      <c r="AA81" s="167"/>
      <c r="AB81" s="167"/>
      <c r="AC81" s="167"/>
      <c r="AD81" s="167"/>
      <c r="AE81" s="167" t="s">
        <v>134</v>
      </c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outlineLevel="1" x14ac:dyDescent="0.2">
      <c r="A82" s="168">
        <v>53</v>
      </c>
      <c r="B82" s="178" t="s">
        <v>256</v>
      </c>
      <c r="C82" s="207" t="s">
        <v>257</v>
      </c>
      <c r="D82" s="180" t="s">
        <v>143</v>
      </c>
      <c r="E82" s="184">
        <v>2</v>
      </c>
      <c r="F82" s="190"/>
      <c r="G82" s="191">
        <f t="shared" si="14"/>
        <v>0</v>
      </c>
      <c r="H82" s="190"/>
      <c r="I82" s="191">
        <f t="shared" si="15"/>
        <v>0</v>
      </c>
      <c r="J82" s="190"/>
      <c r="K82" s="191">
        <f t="shared" si="16"/>
        <v>0</v>
      </c>
      <c r="L82" s="191">
        <v>21</v>
      </c>
      <c r="M82" s="191">
        <f t="shared" si="17"/>
        <v>0</v>
      </c>
      <c r="N82" s="191">
        <v>1.2999999999999999E-4</v>
      </c>
      <c r="O82" s="191">
        <f t="shared" si="18"/>
        <v>0</v>
      </c>
      <c r="P82" s="191">
        <v>0</v>
      </c>
      <c r="Q82" s="191">
        <f t="shared" si="19"/>
        <v>0</v>
      </c>
      <c r="R82" s="191"/>
      <c r="S82" s="191"/>
      <c r="T82" s="192">
        <v>0.18554999999999999</v>
      </c>
      <c r="U82" s="191">
        <f t="shared" si="20"/>
        <v>0.37</v>
      </c>
      <c r="V82" s="167"/>
      <c r="W82" s="167"/>
      <c r="X82" s="167"/>
      <c r="Y82" s="167"/>
      <c r="Z82" s="167"/>
      <c r="AA82" s="167"/>
      <c r="AB82" s="167"/>
      <c r="AC82" s="167"/>
      <c r="AD82" s="167"/>
      <c r="AE82" s="167" t="s">
        <v>134</v>
      </c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</row>
    <row r="83" spans="1:60" outlineLevel="1" x14ac:dyDescent="0.2">
      <c r="A83" s="168">
        <v>54</v>
      </c>
      <c r="B83" s="178" t="s">
        <v>258</v>
      </c>
      <c r="C83" s="207" t="s">
        <v>259</v>
      </c>
      <c r="D83" s="180" t="s">
        <v>162</v>
      </c>
      <c r="E83" s="184">
        <v>77.2</v>
      </c>
      <c r="F83" s="190"/>
      <c r="G83" s="191">
        <f t="shared" si="14"/>
        <v>0</v>
      </c>
      <c r="H83" s="190"/>
      <c r="I83" s="191">
        <f t="shared" si="15"/>
        <v>0</v>
      </c>
      <c r="J83" s="190"/>
      <c r="K83" s="191">
        <f t="shared" si="16"/>
        <v>0</v>
      </c>
      <c r="L83" s="191">
        <v>21</v>
      </c>
      <c r="M83" s="191">
        <f t="shared" si="17"/>
        <v>0</v>
      </c>
      <c r="N83" s="191">
        <v>0</v>
      </c>
      <c r="O83" s="191">
        <f t="shared" si="18"/>
        <v>0</v>
      </c>
      <c r="P83" s="191">
        <v>0</v>
      </c>
      <c r="Q83" s="191">
        <f t="shared" si="19"/>
        <v>0</v>
      </c>
      <c r="R83" s="191"/>
      <c r="S83" s="191"/>
      <c r="T83" s="192">
        <v>2.9000000000000001E-2</v>
      </c>
      <c r="U83" s="191">
        <f t="shared" si="20"/>
        <v>2.2400000000000002</v>
      </c>
      <c r="V83" s="167"/>
      <c r="W83" s="167"/>
      <c r="X83" s="167"/>
      <c r="Y83" s="167"/>
      <c r="Z83" s="167"/>
      <c r="AA83" s="167"/>
      <c r="AB83" s="167"/>
      <c r="AC83" s="167"/>
      <c r="AD83" s="167"/>
      <c r="AE83" s="167" t="s">
        <v>134</v>
      </c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</row>
    <row r="84" spans="1:60" outlineLevel="1" x14ac:dyDescent="0.2">
      <c r="A84" s="168">
        <v>55</v>
      </c>
      <c r="B84" s="178" t="s">
        <v>260</v>
      </c>
      <c r="C84" s="207" t="s">
        <v>261</v>
      </c>
      <c r="D84" s="180" t="s">
        <v>143</v>
      </c>
      <c r="E84" s="184">
        <v>5</v>
      </c>
      <c r="F84" s="190"/>
      <c r="G84" s="191">
        <f t="shared" si="14"/>
        <v>0</v>
      </c>
      <c r="H84" s="190"/>
      <c r="I84" s="191">
        <f t="shared" si="15"/>
        <v>0</v>
      </c>
      <c r="J84" s="190"/>
      <c r="K84" s="191">
        <f t="shared" si="16"/>
        <v>0</v>
      </c>
      <c r="L84" s="191">
        <v>21</v>
      </c>
      <c r="M84" s="191">
        <f t="shared" si="17"/>
        <v>0</v>
      </c>
      <c r="N84" s="191">
        <v>3.6999999999999999E-4</v>
      </c>
      <c r="O84" s="191">
        <f t="shared" si="18"/>
        <v>0</v>
      </c>
      <c r="P84" s="191">
        <v>0</v>
      </c>
      <c r="Q84" s="191">
        <f t="shared" si="19"/>
        <v>0</v>
      </c>
      <c r="R84" s="191"/>
      <c r="S84" s="191"/>
      <c r="T84" s="192">
        <v>0.2</v>
      </c>
      <c r="U84" s="191">
        <f t="shared" si="20"/>
        <v>1</v>
      </c>
      <c r="V84" s="167"/>
      <c r="W84" s="167"/>
      <c r="X84" s="167"/>
      <c r="Y84" s="167"/>
      <c r="Z84" s="167"/>
      <c r="AA84" s="167"/>
      <c r="AB84" s="167"/>
      <c r="AC84" s="167"/>
      <c r="AD84" s="167"/>
      <c r="AE84" s="167" t="s">
        <v>134</v>
      </c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outlineLevel="1" x14ac:dyDescent="0.2">
      <c r="A85" s="168">
        <v>56</v>
      </c>
      <c r="B85" s="178" t="s">
        <v>262</v>
      </c>
      <c r="C85" s="207" t="s">
        <v>263</v>
      </c>
      <c r="D85" s="180" t="s">
        <v>264</v>
      </c>
      <c r="E85" s="184">
        <v>0.2137</v>
      </c>
      <c r="F85" s="190"/>
      <c r="G85" s="191">
        <f t="shared" si="14"/>
        <v>0</v>
      </c>
      <c r="H85" s="190"/>
      <c r="I85" s="191">
        <f t="shared" si="15"/>
        <v>0</v>
      </c>
      <c r="J85" s="190"/>
      <c r="K85" s="191">
        <f t="shared" si="16"/>
        <v>0</v>
      </c>
      <c r="L85" s="191">
        <v>21</v>
      </c>
      <c r="M85" s="191">
        <f t="shared" si="17"/>
        <v>0</v>
      </c>
      <c r="N85" s="191">
        <v>0</v>
      </c>
      <c r="O85" s="191">
        <f t="shared" si="18"/>
        <v>0</v>
      </c>
      <c r="P85" s="191">
        <v>0</v>
      </c>
      <c r="Q85" s="191">
        <f t="shared" si="19"/>
        <v>0</v>
      </c>
      <c r="R85" s="191"/>
      <c r="S85" s="191"/>
      <c r="T85" s="192">
        <v>1.421</v>
      </c>
      <c r="U85" s="191">
        <f t="shared" si="20"/>
        <v>0.3</v>
      </c>
      <c r="V85" s="167"/>
      <c r="W85" s="167"/>
      <c r="X85" s="167"/>
      <c r="Y85" s="167"/>
      <c r="Z85" s="167"/>
      <c r="AA85" s="167"/>
      <c r="AB85" s="167"/>
      <c r="AC85" s="167"/>
      <c r="AD85" s="167"/>
      <c r="AE85" s="167" t="s">
        <v>238</v>
      </c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</row>
    <row r="86" spans="1:60" x14ac:dyDescent="0.2">
      <c r="A86" s="174" t="s">
        <v>129</v>
      </c>
      <c r="B86" s="179" t="s">
        <v>78</v>
      </c>
      <c r="C86" s="209" t="s">
        <v>79</v>
      </c>
      <c r="D86" s="182"/>
      <c r="E86" s="186"/>
      <c r="F86" s="193"/>
      <c r="G86" s="193">
        <f>SUMIF(AE87:AE109,"&lt;&gt;NOR",G87:G109)</f>
        <v>0</v>
      </c>
      <c r="H86" s="193"/>
      <c r="I86" s="193">
        <f>SUM(I87:I109)</f>
        <v>0</v>
      </c>
      <c r="J86" s="193"/>
      <c r="K86" s="193">
        <f>SUM(K87:K109)</f>
        <v>0</v>
      </c>
      <c r="L86" s="193"/>
      <c r="M86" s="193">
        <f>SUM(M87:M109)</f>
        <v>0</v>
      </c>
      <c r="N86" s="193"/>
      <c r="O86" s="193">
        <f>SUM(O87:O109)</f>
        <v>0.27</v>
      </c>
      <c r="P86" s="193"/>
      <c r="Q86" s="193">
        <f>SUM(Q87:Q109)</f>
        <v>0.22</v>
      </c>
      <c r="R86" s="193"/>
      <c r="S86" s="193"/>
      <c r="T86" s="194"/>
      <c r="U86" s="193">
        <f>SUM(U87:U109)</f>
        <v>25.85</v>
      </c>
      <c r="AE86" t="s">
        <v>130</v>
      </c>
    </row>
    <row r="87" spans="1:60" outlineLevel="1" x14ac:dyDescent="0.2">
      <c r="A87" s="168">
        <v>57</v>
      </c>
      <c r="B87" s="178" t="s">
        <v>265</v>
      </c>
      <c r="C87" s="207" t="s">
        <v>266</v>
      </c>
      <c r="D87" s="180" t="s">
        <v>143</v>
      </c>
      <c r="E87" s="184">
        <v>2</v>
      </c>
      <c r="F87" s="190"/>
      <c r="G87" s="191">
        <f t="shared" ref="G87:G109" si="21">ROUND(E87*F87,2)</f>
        <v>0</v>
      </c>
      <c r="H87" s="190"/>
      <c r="I87" s="191">
        <f t="shared" ref="I87:I109" si="22">ROUND(E87*H87,2)</f>
        <v>0</v>
      </c>
      <c r="J87" s="190"/>
      <c r="K87" s="191">
        <f t="shared" ref="K87:K109" si="23">ROUND(E87*J87,2)</f>
        <v>0</v>
      </c>
      <c r="L87" s="191">
        <v>21</v>
      </c>
      <c r="M87" s="191">
        <f t="shared" ref="M87:M109" si="24">G87*(1+L87/100)</f>
        <v>0</v>
      </c>
      <c r="N87" s="191">
        <v>0</v>
      </c>
      <c r="O87" s="191">
        <f t="shared" ref="O87:O109" si="25">ROUND(E87*N87,2)</f>
        <v>0</v>
      </c>
      <c r="P87" s="191">
        <v>1.933E-2</v>
      </c>
      <c r="Q87" s="191">
        <f t="shared" ref="Q87:Q109" si="26">ROUND(E87*P87,2)</f>
        <v>0.04</v>
      </c>
      <c r="R87" s="191"/>
      <c r="S87" s="191"/>
      <c r="T87" s="192">
        <v>0.59</v>
      </c>
      <c r="U87" s="191">
        <f t="shared" ref="U87:U109" si="27">ROUND(E87*T87,2)</f>
        <v>1.18</v>
      </c>
      <c r="V87" s="167"/>
      <c r="W87" s="167"/>
      <c r="X87" s="167"/>
      <c r="Y87" s="167"/>
      <c r="Z87" s="167"/>
      <c r="AA87" s="167"/>
      <c r="AB87" s="167"/>
      <c r="AC87" s="167"/>
      <c r="AD87" s="167"/>
      <c r="AE87" s="167" t="s">
        <v>134</v>
      </c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</row>
    <row r="88" spans="1:60" outlineLevel="1" x14ac:dyDescent="0.2">
      <c r="A88" s="168">
        <v>58</v>
      </c>
      <c r="B88" s="178" t="s">
        <v>267</v>
      </c>
      <c r="C88" s="207" t="s">
        <v>268</v>
      </c>
      <c r="D88" s="180" t="s">
        <v>269</v>
      </c>
      <c r="E88" s="184">
        <v>2</v>
      </c>
      <c r="F88" s="190"/>
      <c r="G88" s="191">
        <f t="shared" si="21"/>
        <v>0</v>
      </c>
      <c r="H88" s="190"/>
      <c r="I88" s="191">
        <f t="shared" si="22"/>
        <v>0</v>
      </c>
      <c r="J88" s="190"/>
      <c r="K88" s="191">
        <f t="shared" si="23"/>
        <v>0</v>
      </c>
      <c r="L88" s="191">
        <v>21</v>
      </c>
      <c r="M88" s="191">
        <f t="shared" si="24"/>
        <v>0</v>
      </c>
      <c r="N88" s="191">
        <v>0</v>
      </c>
      <c r="O88" s="191">
        <f t="shared" si="25"/>
        <v>0</v>
      </c>
      <c r="P88" s="191">
        <v>0</v>
      </c>
      <c r="Q88" s="191">
        <f t="shared" si="26"/>
        <v>0</v>
      </c>
      <c r="R88" s="191"/>
      <c r="S88" s="191"/>
      <c r="T88" s="192">
        <v>1.9</v>
      </c>
      <c r="U88" s="191">
        <f t="shared" si="27"/>
        <v>3.8</v>
      </c>
      <c r="V88" s="167"/>
      <c r="W88" s="167"/>
      <c r="X88" s="167"/>
      <c r="Y88" s="167"/>
      <c r="Z88" s="167"/>
      <c r="AA88" s="167"/>
      <c r="AB88" s="167"/>
      <c r="AC88" s="167"/>
      <c r="AD88" s="167"/>
      <c r="AE88" s="167" t="s">
        <v>134</v>
      </c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outlineLevel="1" x14ac:dyDescent="0.2">
      <c r="A89" s="168">
        <v>59</v>
      </c>
      <c r="B89" s="178" t="s">
        <v>270</v>
      </c>
      <c r="C89" s="207" t="s">
        <v>271</v>
      </c>
      <c r="D89" s="180" t="s">
        <v>143</v>
      </c>
      <c r="E89" s="184">
        <v>2</v>
      </c>
      <c r="F89" s="190"/>
      <c r="G89" s="191">
        <f t="shared" si="21"/>
        <v>0</v>
      </c>
      <c r="H89" s="190"/>
      <c r="I89" s="191">
        <f t="shared" si="22"/>
        <v>0</v>
      </c>
      <c r="J89" s="190"/>
      <c r="K89" s="191">
        <f t="shared" si="23"/>
        <v>0</v>
      </c>
      <c r="L89" s="191">
        <v>21</v>
      </c>
      <c r="M89" s="191">
        <f t="shared" si="24"/>
        <v>0</v>
      </c>
      <c r="N89" s="191">
        <v>1.6E-2</v>
      </c>
      <c r="O89" s="191">
        <f t="shared" si="25"/>
        <v>0.03</v>
      </c>
      <c r="P89" s="191">
        <v>0</v>
      </c>
      <c r="Q89" s="191">
        <f t="shared" si="26"/>
        <v>0</v>
      </c>
      <c r="R89" s="191"/>
      <c r="S89" s="191"/>
      <c r="T89" s="192">
        <v>0.5</v>
      </c>
      <c r="U89" s="191">
        <f t="shared" si="27"/>
        <v>1</v>
      </c>
      <c r="V89" s="167"/>
      <c r="W89" s="167"/>
      <c r="X89" s="167"/>
      <c r="Y89" s="167"/>
      <c r="Z89" s="167"/>
      <c r="AA89" s="167"/>
      <c r="AB89" s="167"/>
      <c r="AC89" s="167"/>
      <c r="AD89" s="167"/>
      <c r="AE89" s="167" t="s">
        <v>134</v>
      </c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</row>
    <row r="90" spans="1:60" outlineLevel="1" x14ac:dyDescent="0.2">
      <c r="A90" s="168">
        <v>60</v>
      </c>
      <c r="B90" s="178" t="s">
        <v>272</v>
      </c>
      <c r="C90" s="207" t="s">
        <v>273</v>
      </c>
      <c r="D90" s="180" t="s">
        <v>143</v>
      </c>
      <c r="E90" s="184">
        <v>3</v>
      </c>
      <c r="F90" s="190"/>
      <c r="G90" s="191">
        <f t="shared" si="21"/>
        <v>0</v>
      </c>
      <c r="H90" s="190"/>
      <c r="I90" s="191">
        <f t="shared" si="22"/>
        <v>0</v>
      </c>
      <c r="J90" s="190"/>
      <c r="K90" s="191">
        <f t="shared" si="23"/>
        <v>0</v>
      </c>
      <c r="L90" s="191">
        <v>21</v>
      </c>
      <c r="M90" s="191">
        <f t="shared" si="24"/>
        <v>0</v>
      </c>
      <c r="N90" s="191">
        <v>0</v>
      </c>
      <c r="O90" s="191">
        <f t="shared" si="25"/>
        <v>0</v>
      </c>
      <c r="P90" s="191">
        <v>3.968E-2</v>
      </c>
      <c r="Q90" s="191">
        <f t="shared" si="26"/>
        <v>0.12</v>
      </c>
      <c r="R90" s="191"/>
      <c r="S90" s="191"/>
      <c r="T90" s="192">
        <v>0.74399999999999999</v>
      </c>
      <c r="U90" s="191">
        <f t="shared" si="27"/>
        <v>2.23</v>
      </c>
      <c r="V90" s="167"/>
      <c r="W90" s="167"/>
      <c r="X90" s="167"/>
      <c r="Y90" s="167"/>
      <c r="Z90" s="167"/>
      <c r="AA90" s="167"/>
      <c r="AB90" s="167"/>
      <c r="AC90" s="167"/>
      <c r="AD90" s="167"/>
      <c r="AE90" s="167" t="s">
        <v>134</v>
      </c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</row>
    <row r="91" spans="1:60" outlineLevel="1" x14ac:dyDescent="0.2">
      <c r="A91" s="168">
        <v>61</v>
      </c>
      <c r="B91" s="178" t="s">
        <v>274</v>
      </c>
      <c r="C91" s="207" t="s">
        <v>275</v>
      </c>
      <c r="D91" s="180" t="s">
        <v>143</v>
      </c>
      <c r="E91" s="184">
        <v>3</v>
      </c>
      <c r="F91" s="190"/>
      <c r="G91" s="191">
        <f t="shared" si="21"/>
        <v>0</v>
      </c>
      <c r="H91" s="190"/>
      <c r="I91" s="191">
        <f t="shared" si="22"/>
        <v>0</v>
      </c>
      <c r="J91" s="190"/>
      <c r="K91" s="191">
        <f t="shared" si="23"/>
        <v>0</v>
      </c>
      <c r="L91" s="191">
        <v>21</v>
      </c>
      <c r="M91" s="191">
        <f t="shared" si="24"/>
        <v>0</v>
      </c>
      <c r="N91" s="191">
        <v>0</v>
      </c>
      <c r="O91" s="191">
        <f t="shared" si="25"/>
        <v>0</v>
      </c>
      <c r="P91" s="191">
        <v>1.9460000000000002E-2</v>
      </c>
      <c r="Q91" s="191">
        <f t="shared" si="26"/>
        <v>0.06</v>
      </c>
      <c r="R91" s="191"/>
      <c r="S91" s="191"/>
      <c r="T91" s="192">
        <v>0.38200000000000001</v>
      </c>
      <c r="U91" s="191">
        <f t="shared" si="27"/>
        <v>1.1499999999999999</v>
      </c>
      <c r="V91" s="167"/>
      <c r="W91" s="167"/>
      <c r="X91" s="167"/>
      <c r="Y91" s="167"/>
      <c r="Z91" s="167"/>
      <c r="AA91" s="167"/>
      <c r="AB91" s="167"/>
      <c r="AC91" s="167"/>
      <c r="AD91" s="167"/>
      <c r="AE91" s="167" t="s">
        <v>134</v>
      </c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outlineLevel="1" x14ac:dyDescent="0.2">
      <c r="A92" s="168">
        <v>62</v>
      </c>
      <c r="B92" s="178" t="s">
        <v>276</v>
      </c>
      <c r="C92" s="207" t="s">
        <v>277</v>
      </c>
      <c r="D92" s="180" t="s">
        <v>143</v>
      </c>
      <c r="E92" s="184">
        <v>1</v>
      </c>
      <c r="F92" s="190"/>
      <c r="G92" s="191">
        <f t="shared" si="21"/>
        <v>0</v>
      </c>
      <c r="H92" s="190"/>
      <c r="I92" s="191">
        <f t="shared" si="22"/>
        <v>0</v>
      </c>
      <c r="J92" s="190"/>
      <c r="K92" s="191">
        <f t="shared" si="23"/>
        <v>0</v>
      </c>
      <c r="L92" s="191">
        <v>21</v>
      </c>
      <c r="M92" s="191">
        <f t="shared" si="24"/>
        <v>0</v>
      </c>
      <c r="N92" s="191">
        <v>1.7420000000000001E-2</v>
      </c>
      <c r="O92" s="191">
        <f t="shared" si="25"/>
        <v>0.02</v>
      </c>
      <c r="P92" s="191">
        <v>0</v>
      </c>
      <c r="Q92" s="191">
        <f t="shared" si="26"/>
        <v>0</v>
      </c>
      <c r="R92" s="191"/>
      <c r="S92" s="191"/>
      <c r="T92" s="192">
        <v>1.2529999999999999</v>
      </c>
      <c r="U92" s="191">
        <f t="shared" si="27"/>
        <v>1.25</v>
      </c>
      <c r="V92" s="167"/>
      <c r="W92" s="167"/>
      <c r="X92" s="167"/>
      <c r="Y92" s="167"/>
      <c r="Z92" s="167"/>
      <c r="AA92" s="167"/>
      <c r="AB92" s="167"/>
      <c r="AC92" s="167"/>
      <c r="AD92" s="167"/>
      <c r="AE92" s="167" t="s">
        <v>134</v>
      </c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</row>
    <row r="93" spans="1:60" outlineLevel="1" x14ac:dyDescent="0.2">
      <c r="A93" s="168">
        <v>63</v>
      </c>
      <c r="B93" s="178" t="s">
        <v>278</v>
      </c>
      <c r="C93" s="207" t="s">
        <v>279</v>
      </c>
      <c r="D93" s="180" t="s">
        <v>143</v>
      </c>
      <c r="E93" s="184">
        <v>3</v>
      </c>
      <c r="F93" s="190"/>
      <c r="G93" s="191">
        <f t="shared" si="21"/>
        <v>0</v>
      </c>
      <c r="H93" s="190"/>
      <c r="I93" s="191">
        <f t="shared" si="22"/>
        <v>0</v>
      </c>
      <c r="J93" s="190"/>
      <c r="K93" s="191">
        <f t="shared" si="23"/>
        <v>0</v>
      </c>
      <c r="L93" s="191">
        <v>21</v>
      </c>
      <c r="M93" s="191">
        <f t="shared" si="24"/>
        <v>0</v>
      </c>
      <c r="N93" s="191">
        <v>8.4000000000000003E-4</v>
      </c>
      <c r="O93" s="191">
        <f t="shared" si="25"/>
        <v>0</v>
      </c>
      <c r="P93" s="191">
        <v>0</v>
      </c>
      <c r="Q93" s="191">
        <f t="shared" si="26"/>
        <v>0</v>
      </c>
      <c r="R93" s="191"/>
      <c r="S93" s="191"/>
      <c r="T93" s="192">
        <v>1.2529999999999999</v>
      </c>
      <c r="U93" s="191">
        <f t="shared" si="27"/>
        <v>3.76</v>
      </c>
      <c r="V93" s="167"/>
      <c r="W93" s="167"/>
      <c r="X93" s="167"/>
      <c r="Y93" s="167"/>
      <c r="Z93" s="167"/>
      <c r="AA93" s="167"/>
      <c r="AB93" s="167"/>
      <c r="AC93" s="167"/>
      <c r="AD93" s="167"/>
      <c r="AE93" s="167" t="s">
        <v>134</v>
      </c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 outlineLevel="1" x14ac:dyDescent="0.2">
      <c r="A94" s="168">
        <v>64</v>
      </c>
      <c r="B94" s="178" t="s">
        <v>280</v>
      </c>
      <c r="C94" s="207" t="s">
        <v>281</v>
      </c>
      <c r="D94" s="180" t="s">
        <v>143</v>
      </c>
      <c r="E94" s="184">
        <v>1</v>
      </c>
      <c r="F94" s="190"/>
      <c r="G94" s="191">
        <f t="shared" si="21"/>
        <v>0</v>
      </c>
      <c r="H94" s="190"/>
      <c r="I94" s="191">
        <f t="shared" si="22"/>
        <v>0</v>
      </c>
      <c r="J94" s="190"/>
      <c r="K94" s="191">
        <f t="shared" si="23"/>
        <v>0</v>
      </c>
      <c r="L94" s="191">
        <v>21</v>
      </c>
      <c r="M94" s="191">
        <f t="shared" si="24"/>
        <v>0</v>
      </c>
      <c r="N94" s="191">
        <v>3.0899999999999999E-3</v>
      </c>
      <c r="O94" s="191">
        <f t="shared" si="25"/>
        <v>0</v>
      </c>
      <c r="P94" s="191">
        <v>0</v>
      </c>
      <c r="Q94" s="191">
        <f t="shared" si="26"/>
        <v>0</v>
      </c>
      <c r="R94" s="191"/>
      <c r="S94" s="191"/>
      <c r="T94" s="192">
        <v>1.25</v>
      </c>
      <c r="U94" s="191">
        <f t="shared" si="27"/>
        <v>1.25</v>
      </c>
      <c r="V94" s="167"/>
      <c r="W94" s="167"/>
      <c r="X94" s="167"/>
      <c r="Y94" s="167"/>
      <c r="Z94" s="167"/>
      <c r="AA94" s="167"/>
      <c r="AB94" s="167"/>
      <c r="AC94" s="167"/>
      <c r="AD94" s="167"/>
      <c r="AE94" s="167" t="s">
        <v>134</v>
      </c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</row>
    <row r="95" spans="1:60" outlineLevel="1" x14ac:dyDescent="0.2">
      <c r="A95" s="168">
        <v>65</v>
      </c>
      <c r="B95" s="178" t="s">
        <v>282</v>
      </c>
      <c r="C95" s="207" t="s">
        <v>283</v>
      </c>
      <c r="D95" s="180" t="s">
        <v>143</v>
      </c>
      <c r="E95" s="184">
        <v>2</v>
      </c>
      <c r="F95" s="190"/>
      <c r="G95" s="191">
        <f t="shared" si="21"/>
        <v>0</v>
      </c>
      <c r="H95" s="190"/>
      <c r="I95" s="191">
        <f t="shared" si="22"/>
        <v>0</v>
      </c>
      <c r="J95" s="190"/>
      <c r="K95" s="191">
        <f t="shared" si="23"/>
        <v>0</v>
      </c>
      <c r="L95" s="191">
        <v>21</v>
      </c>
      <c r="M95" s="191">
        <f t="shared" si="24"/>
        <v>0</v>
      </c>
      <c r="N95" s="191">
        <v>3.8700000000000002E-3</v>
      </c>
      <c r="O95" s="191">
        <f t="shared" si="25"/>
        <v>0.01</v>
      </c>
      <c r="P95" s="191">
        <v>0</v>
      </c>
      <c r="Q95" s="191">
        <f t="shared" si="26"/>
        <v>0</v>
      </c>
      <c r="R95" s="191"/>
      <c r="S95" s="191"/>
      <c r="T95" s="192">
        <v>0.50700000000000001</v>
      </c>
      <c r="U95" s="191">
        <f t="shared" si="27"/>
        <v>1.01</v>
      </c>
      <c r="V95" s="167"/>
      <c r="W95" s="167"/>
      <c r="X95" s="167"/>
      <c r="Y95" s="167"/>
      <c r="Z95" s="167"/>
      <c r="AA95" s="167"/>
      <c r="AB95" s="167"/>
      <c r="AC95" s="167"/>
      <c r="AD95" s="167"/>
      <c r="AE95" s="167" t="s">
        <v>134</v>
      </c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</row>
    <row r="96" spans="1:60" outlineLevel="1" x14ac:dyDescent="0.2">
      <c r="A96" s="168">
        <v>66</v>
      </c>
      <c r="B96" s="178" t="s">
        <v>284</v>
      </c>
      <c r="C96" s="207" t="s">
        <v>285</v>
      </c>
      <c r="D96" s="180" t="s">
        <v>143</v>
      </c>
      <c r="E96" s="184">
        <v>1</v>
      </c>
      <c r="F96" s="190"/>
      <c r="G96" s="191">
        <f t="shared" si="21"/>
        <v>0</v>
      </c>
      <c r="H96" s="190"/>
      <c r="I96" s="191">
        <f t="shared" si="22"/>
        <v>0</v>
      </c>
      <c r="J96" s="190"/>
      <c r="K96" s="191">
        <f t="shared" si="23"/>
        <v>0</v>
      </c>
      <c r="L96" s="191">
        <v>21</v>
      </c>
      <c r="M96" s="191">
        <f t="shared" si="24"/>
        <v>0</v>
      </c>
      <c r="N96" s="191">
        <v>6.4820000000000003E-2</v>
      </c>
      <c r="O96" s="191">
        <f t="shared" si="25"/>
        <v>0.06</v>
      </c>
      <c r="P96" s="191">
        <v>0</v>
      </c>
      <c r="Q96" s="191">
        <f t="shared" si="26"/>
        <v>0</v>
      </c>
      <c r="R96" s="191"/>
      <c r="S96" s="191"/>
      <c r="T96" s="192">
        <v>2.8580000000000001</v>
      </c>
      <c r="U96" s="191">
        <f t="shared" si="27"/>
        <v>2.86</v>
      </c>
      <c r="V96" s="167"/>
      <c r="W96" s="167"/>
      <c r="X96" s="167"/>
      <c r="Y96" s="167"/>
      <c r="Z96" s="167"/>
      <c r="AA96" s="167"/>
      <c r="AB96" s="167"/>
      <c r="AC96" s="167"/>
      <c r="AD96" s="167"/>
      <c r="AE96" s="167" t="s">
        <v>134</v>
      </c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</row>
    <row r="97" spans="1:60" outlineLevel="1" x14ac:dyDescent="0.2">
      <c r="A97" s="168">
        <v>67</v>
      </c>
      <c r="B97" s="178" t="s">
        <v>286</v>
      </c>
      <c r="C97" s="207" t="s">
        <v>287</v>
      </c>
      <c r="D97" s="180" t="s">
        <v>143</v>
      </c>
      <c r="E97" s="184">
        <v>3</v>
      </c>
      <c r="F97" s="190"/>
      <c r="G97" s="191">
        <f t="shared" si="21"/>
        <v>0</v>
      </c>
      <c r="H97" s="190"/>
      <c r="I97" s="191">
        <f t="shared" si="22"/>
        <v>0</v>
      </c>
      <c r="J97" s="190"/>
      <c r="K97" s="191">
        <f t="shared" si="23"/>
        <v>0</v>
      </c>
      <c r="L97" s="191">
        <v>21</v>
      </c>
      <c r="M97" s="191">
        <f t="shared" si="24"/>
        <v>0</v>
      </c>
      <c r="N97" s="191">
        <v>8.4999999999999995E-4</v>
      </c>
      <c r="O97" s="191">
        <f t="shared" si="25"/>
        <v>0</v>
      </c>
      <c r="P97" s="191">
        <v>0</v>
      </c>
      <c r="Q97" s="191">
        <f t="shared" si="26"/>
        <v>0</v>
      </c>
      <c r="R97" s="191"/>
      <c r="S97" s="191"/>
      <c r="T97" s="192">
        <v>0.48499999999999999</v>
      </c>
      <c r="U97" s="191">
        <f t="shared" si="27"/>
        <v>1.46</v>
      </c>
      <c r="V97" s="167"/>
      <c r="W97" s="167"/>
      <c r="X97" s="167"/>
      <c r="Y97" s="167"/>
      <c r="Z97" s="167"/>
      <c r="AA97" s="167"/>
      <c r="AB97" s="167"/>
      <c r="AC97" s="167"/>
      <c r="AD97" s="167"/>
      <c r="AE97" s="167" t="s">
        <v>134</v>
      </c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</row>
    <row r="98" spans="1:60" outlineLevel="1" x14ac:dyDescent="0.2">
      <c r="A98" s="168">
        <v>68</v>
      </c>
      <c r="B98" s="178" t="s">
        <v>288</v>
      </c>
      <c r="C98" s="207" t="s">
        <v>289</v>
      </c>
      <c r="D98" s="180" t="s">
        <v>143</v>
      </c>
      <c r="E98" s="184">
        <v>3</v>
      </c>
      <c r="F98" s="190"/>
      <c r="G98" s="191">
        <f t="shared" si="21"/>
        <v>0</v>
      </c>
      <c r="H98" s="190"/>
      <c r="I98" s="191">
        <f t="shared" si="22"/>
        <v>0</v>
      </c>
      <c r="J98" s="190"/>
      <c r="K98" s="191">
        <f t="shared" si="23"/>
        <v>0</v>
      </c>
      <c r="L98" s="191">
        <v>21</v>
      </c>
      <c r="M98" s="191">
        <f t="shared" si="24"/>
        <v>0</v>
      </c>
      <c r="N98" s="191">
        <v>0</v>
      </c>
      <c r="O98" s="191">
        <f t="shared" si="25"/>
        <v>0</v>
      </c>
      <c r="P98" s="191">
        <v>1.56E-3</v>
      </c>
      <c r="Q98" s="191">
        <f t="shared" si="26"/>
        <v>0</v>
      </c>
      <c r="R98" s="191"/>
      <c r="S98" s="191"/>
      <c r="T98" s="192">
        <v>0.217</v>
      </c>
      <c r="U98" s="191">
        <f t="shared" si="27"/>
        <v>0.65</v>
      </c>
      <c r="V98" s="167"/>
      <c r="W98" s="167"/>
      <c r="X98" s="167"/>
      <c r="Y98" s="167"/>
      <c r="Z98" s="167"/>
      <c r="AA98" s="167"/>
      <c r="AB98" s="167"/>
      <c r="AC98" s="167"/>
      <c r="AD98" s="167"/>
      <c r="AE98" s="167" t="s">
        <v>134</v>
      </c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</row>
    <row r="99" spans="1:60" outlineLevel="1" x14ac:dyDescent="0.2">
      <c r="A99" s="168">
        <v>69</v>
      </c>
      <c r="B99" s="178" t="s">
        <v>290</v>
      </c>
      <c r="C99" s="207" t="s">
        <v>291</v>
      </c>
      <c r="D99" s="180" t="s">
        <v>143</v>
      </c>
      <c r="E99" s="184">
        <v>3</v>
      </c>
      <c r="F99" s="190"/>
      <c r="G99" s="191">
        <f t="shared" si="21"/>
        <v>0</v>
      </c>
      <c r="H99" s="190"/>
      <c r="I99" s="191">
        <f t="shared" si="22"/>
        <v>0</v>
      </c>
      <c r="J99" s="190"/>
      <c r="K99" s="191">
        <f t="shared" si="23"/>
        <v>0</v>
      </c>
      <c r="L99" s="191">
        <v>21</v>
      </c>
      <c r="M99" s="191">
        <f t="shared" si="24"/>
        <v>0</v>
      </c>
      <c r="N99" s="191">
        <v>4.8999999999999998E-4</v>
      </c>
      <c r="O99" s="191">
        <f t="shared" si="25"/>
        <v>0</v>
      </c>
      <c r="P99" s="191">
        <v>0</v>
      </c>
      <c r="Q99" s="191">
        <f t="shared" si="26"/>
        <v>0</v>
      </c>
      <c r="R99" s="191"/>
      <c r="S99" s="191"/>
      <c r="T99" s="192">
        <v>0.23699999999999999</v>
      </c>
      <c r="U99" s="191">
        <f t="shared" si="27"/>
        <v>0.71</v>
      </c>
      <c r="V99" s="167"/>
      <c r="W99" s="167"/>
      <c r="X99" s="167"/>
      <c r="Y99" s="167"/>
      <c r="Z99" s="167"/>
      <c r="AA99" s="167"/>
      <c r="AB99" s="167"/>
      <c r="AC99" s="167"/>
      <c r="AD99" s="167"/>
      <c r="AE99" s="167" t="s">
        <v>134</v>
      </c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 outlineLevel="1" x14ac:dyDescent="0.2">
      <c r="A100" s="168">
        <v>70</v>
      </c>
      <c r="B100" s="178" t="s">
        <v>292</v>
      </c>
      <c r="C100" s="207" t="s">
        <v>293</v>
      </c>
      <c r="D100" s="180" t="s">
        <v>143</v>
      </c>
      <c r="E100" s="184">
        <v>8</v>
      </c>
      <c r="F100" s="190"/>
      <c r="G100" s="191">
        <f t="shared" si="21"/>
        <v>0</v>
      </c>
      <c r="H100" s="190"/>
      <c r="I100" s="191">
        <f t="shared" si="22"/>
        <v>0</v>
      </c>
      <c r="J100" s="190"/>
      <c r="K100" s="191">
        <f t="shared" si="23"/>
        <v>0</v>
      </c>
      <c r="L100" s="191">
        <v>21</v>
      </c>
      <c r="M100" s="191">
        <f t="shared" si="24"/>
        <v>0</v>
      </c>
      <c r="N100" s="191">
        <v>3.6999999999999999E-4</v>
      </c>
      <c r="O100" s="191">
        <f t="shared" si="25"/>
        <v>0</v>
      </c>
      <c r="P100" s="191">
        <v>0</v>
      </c>
      <c r="Q100" s="191">
        <f t="shared" si="26"/>
        <v>0</v>
      </c>
      <c r="R100" s="191"/>
      <c r="S100" s="191"/>
      <c r="T100" s="192">
        <v>0.2</v>
      </c>
      <c r="U100" s="191">
        <f t="shared" si="27"/>
        <v>1.6</v>
      </c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 t="s">
        <v>134</v>
      </c>
      <c r="AF100" s="167"/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</row>
    <row r="101" spans="1:60" ht="22.5" outlineLevel="1" x14ac:dyDescent="0.2">
      <c r="A101" s="168">
        <v>71</v>
      </c>
      <c r="B101" s="178" t="s">
        <v>294</v>
      </c>
      <c r="C101" s="207" t="s">
        <v>295</v>
      </c>
      <c r="D101" s="180" t="s">
        <v>143</v>
      </c>
      <c r="E101" s="184">
        <v>4</v>
      </c>
      <c r="F101" s="190"/>
      <c r="G101" s="191">
        <f t="shared" si="21"/>
        <v>0</v>
      </c>
      <c r="H101" s="190"/>
      <c r="I101" s="191">
        <f t="shared" si="22"/>
        <v>0</v>
      </c>
      <c r="J101" s="190"/>
      <c r="K101" s="191">
        <f t="shared" si="23"/>
        <v>0</v>
      </c>
      <c r="L101" s="191">
        <v>21</v>
      </c>
      <c r="M101" s="191">
        <f t="shared" si="24"/>
        <v>0</v>
      </c>
      <c r="N101" s="191">
        <v>8.0000000000000004E-4</v>
      </c>
      <c r="O101" s="191">
        <f t="shared" si="25"/>
        <v>0</v>
      </c>
      <c r="P101" s="191">
        <v>0</v>
      </c>
      <c r="Q101" s="191">
        <f t="shared" si="26"/>
        <v>0</v>
      </c>
      <c r="R101" s="191"/>
      <c r="S101" s="191"/>
      <c r="T101" s="192">
        <v>0.37</v>
      </c>
      <c r="U101" s="191">
        <f t="shared" si="27"/>
        <v>1.48</v>
      </c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 t="s">
        <v>134</v>
      </c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</row>
    <row r="102" spans="1:60" ht="33.75" outlineLevel="1" x14ac:dyDescent="0.2">
      <c r="A102" s="168">
        <v>72</v>
      </c>
      <c r="B102" s="178" t="s">
        <v>296</v>
      </c>
      <c r="C102" s="207" t="s">
        <v>297</v>
      </c>
      <c r="D102" s="180" t="s">
        <v>143</v>
      </c>
      <c r="E102" s="184">
        <v>1</v>
      </c>
      <c r="F102" s="190"/>
      <c r="G102" s="191">
        <f t="shared" si="21"/>
        <v>0</v>
      </c>
      <c r="H102" s="190"/>
      <c r="I102" s="191">
        <f t="shared" si="22"/>
        <v>0</v>
      </c>
      <c r="J102" s="190"/>
      <c r="K102" s="191">
        <f t="shared" si="23"/>
        <v>0</v>
      </c>
      <c r="L102" s="191">
        <v>21</v>
      </c>
      <c r="M102" s="191">
        <f t="shared" si="24"/>
        <v>0</v>
      </c>
      <c r="N102" s="191">
        <v>1.4500000000000001E-2</v>
      </c>
      <c r="O102" s="191">
        <f t="shared" si="25"/>
        <v>0.01</v>
      </c>
      <c r="P102" s="191">
        <v>0</v>
      </c>
      <c r="Q102" s="191">
        <f t="shared" si="26"/>
        <v>0</v>
      </c>
      <c r="R102" s="191"/>
      <c r="S102" s="191"/>
      <c r="T102" s="192">
        <v>0</v>
      </c>
      <c r="U102" s="191">
        <f t="shared" si="27"/>
        <v>0</v>
      </c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 t="s">
        <v>148</v>
      </c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</row>
    <row r="103" spans="1:60" ht="33.75" outlineLevel="1" x14ac:dyDescent="0.2">
      <c r="A103" s="168">
        <v>73</v>
      </c>
      <c r="B103" s="178" t="s">
        <v>298</v>
      </c>
      <c r="C103" s="207" t="s">
        <v>299</v>
      </c>
      <c r="D103" s="180" t="s">
        <v>143</v>
      </c>
      <c r="E103" s="184">
        <v>2</v>
      </c>
      <c r="F103" s="190"/>
      <c r="G103" s="191">
        <f t="shared" si="21"/>
        <v>0</v>
      </c>
      <c r="H103" s="190"/>
      <c r="I103" s="191">
        <f t="shared" si="22"/>
        <v>0</v>
      </c>
      <c r="J103" s="190"/>
      <c r="K103" s="191">
        <f t="shared" si="23"/>
        <v>0</v>
      </c>
      <c r="L103" s="191">
        <v>21</v>
      </c>
      <c r="M103" s="191">
        <f t="shared" si="24"/>
        <v>0</v>
      </c>
      <c r="N103" s="191">
        <v>1.4500000000000001E-2</v>
      </c>
      <c r="O103" s="191">
        <f t="shared" si="25"/>
        <v>0.03</v>
      </c>
      <c r="P103" s="191">
        <v>0</v>
      </c>
      <c r="Q103" s="191">
        <f t="shared" si="26"/>
        <v>0</v>
      </c>
      <c r="R103" s="191"/>
      <c r="S103" s="191"/>
      <c r="T103" s="192">
        <v>0</v>
      </c>
      <c r="U103" s="191">
        <f t="shared" si="27"/>
        <v>0</v>
      </c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 t="s">
        <v>148</v>
      </c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</row>
    <row r="104" spans="1:60" ht="33.75" outlineLevel="1" x14ac:dyDescent="0.2">
      <c r="A104" s="168">
        <v>74</v>
      </c>
      <c r="B104" s="178" t="s">
        <v>300</v>
      </c>
      <c r="C104" s="207" t="s">
        <v>301</v>
      </c>
      <c r="D104" s="180" t="s">
        <v>143</v>
      </c>
      <c r="E104" s="184">
        <v>2</v>
      </c>
      <c r="F104" s="190"/>
      <c r="G104" s="191">
        <f t="shared" si="21"/>
        <v>0</v>
      </c>
      <c r="H104" s="190"/>
      <c r="I104" s="191">
        <f t="shared" si="22"/>
        <v>0</v>
      </c>
      <c r="J104" s="190"/>
      <c r="K104" s="191">
        <f t="shared" si="23"/>
        <v>0</v>
      </c>
      <c r="L104" s="191">
        <v>21</v>
      </c>
      <c r="M104" s="191">
        <f t="shared" si="24"/>
        <v>0</v>
      </c>
      <c r="N104" s="191">
        <v>1.4E-2</v>
      </c>
      <c r="O104" s="191">
        <f t="shared" si="25"/>
        <v>0.03</v>
      </c>
      <c r="P104" s="191">
        <v>0</v>
      </c>
      <c r="Q104" s="191">
        <f t="shared" si="26"/>
        <v>0</v>
      </c>
      <c r="R104" s="191"/>
      <c r="S104" s="191"/>
      <c r="T104" s="192">
        <v>0</v>
      </c>
      <c r="U104" s="191">
        <f t="shared" si="27"/>
        <v>0</v>
      </c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 t="s">
        <v>148</v>
      </c>
      <c r="AF104" s="167"/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</row>
    <row r="105" spans="1:60" outlineLevel="1" x14ac:dyDescent="0.2">
      <c r="A105" s="168">
        <v>75</v>
      </c>
      <c r="B105" s="178" t="s">
        <v>302</v>
      </c>
      <c r="C105" s="207" t="s">
        <v>303</v>
      </c>
      <c r="D105" s="180" t="s">
        <v>143</v>
      </c>
      <c r="E105" s="184">
        <v>1</v>
      </c>
      <c r="F105" s="190"/>
      <c r="G105" s="191">
        <f t="shared" si="21"/>
        <v>0</v>
      </c>
      <c r="H105" s="190"/>
      <c r="I105" s="191">
        <f t="shared" si="22"/>
        <v>0</v>
      </c>
      <c r="J105" s="190"/>
      <c r="K105" s="191">
        <f t="shared" si="23"/>
        <v>0</v>
      </c>
      <c r="L105" s="191">
        <v>21</v>
      </c>
      <c r="M105" s="191">
        <f t="shared" si="24"/>
        <v>0</v>
      </c>
      <c r="N105" s="191">
        <v>1.35E-2</v>
      </c>
      <c r="O105" s="191">
        <f t="shared" si="25"/>
        <v>0.01</v>
      </c>
      <c r="P105" s="191">
        <v>0</v>
      </c>
      <c r="Q105" s="191">
        <f t="shared" si="26"/>
        <v>0</v>
      </c>
      <c r="R105" s="191"/>
      <c r="S105" s="191"/>
      <c r="T105" s="192">
        <v>0</v>
      </c>
      <c r="U105" s="191">
        <f t="shared" si="27"/>
        <v>0</v>
      </c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 t="s">
        <v>148</v>
      </c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</row>
    <row r="106" spans="1:60" ht="22.5" outlineLevel="1" x14ac:dyDescent="0.2">
      <c r="A106" s="168">
        <v>76</v>
      </c>
      <c r="B106" s="178" t="s">
        <v>304</v>
      </c>
      <c r="C106" s="207" t="s">
        <v>305</v>
      </c>
      <c r="D106" s="180" t="s">
        <v>143</v>
      </c>
      <c r="E106" s="184">
        <v>1</v>
      </c>
      <c r="F106" s="190"/>
      <c r="G106" s="191">
        <f t="shared" si="21"/>
        <v>0</v>
      </c>
      <c r="H106" s="190"/>
      <c r="I106" s="191">
        <f t="shared" si="22"/>
        <v>0</v>
      </c>
      <c r="J106" s="190"/>
      <c r="K106" s="191">
        <f t="shared" si="23"/>
        <v>0</v>
      </c>
      <c r="L106" s="191">
        <v>21</v>
      </c>
      <c r="M106" s="191">
        <f t="shared" si="24"/>
        <v>0</v>
      </c>
      <c r="N106" s="191">
        <v>1.55E-2</v>
      </c>
      <c r="O106" s="191">
        <f t="shared" si="25"/>
        <v>0.02</v>
      </c>
      <c r="P106" s="191">
        <v>0</v>
      </c>
      <c r="Q106" s="191">
        <f t="shared" si="26"/>
        <v>0</v>
      </c>
      <c r="R106" s="191"/>
      <c r="S106" s="191"/>
      <c r="T106" s="192">
        <v>0</v>
      </c>
      <c r="U106" s="191">
        <f t="shared" si="27"/>
        <v>0</v>
      </c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 t="s">
        <v>148</v>
      </c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</row>
    <row r="107" spans="1:60" outlineLevel="1" x14ac:dyDescent="0.2">
      <c r="A107" s="168">
        <v>77</v>
      </c>
      <c r="B107" s="178" t="s">
        <v>306</v>
      </c>
      <c r="C107" s="207" t="s">
        <v>307</v>
      </c>
      <c r="D107" s="180" t="s">
        <v>143</v>
      </c>
      <c r="E107" s="184">
        <v>1</v>
      </c>
      <c r="F107" s="190"/>
      <c r="G107" s="191">
        <f t="shared" si="21"/>
        <v>0</v>
      </c>
      <c r="H107" s="190"/>
      <c r="I107" s="191">
        <f t="shared" si="22"/>
        <v>0</v>
      </c>
      <c r="J107" s="190"/>
      <c r="K107" s="191">
        <f t="shared" si="23"/>
        <v>0</v>
      </c>
      <c r="L107" s="191">
        <v>21</v>
      </c>
      <c r="M107" s="191">
        <f t="shared" si="24"/>
        <v>0</v>
      </c>
      <c r="N107" s="191">
        <v>0.01</v>
      </c>
      <c r="O107" s="191">
        <f t="shared" si="25"/>
        <v>0.01</v>
      </c>
      <c r="P107" s="191">
        <v>0</v>
      </c>
      <c r="Q107" s="191">
        <f t="shared" si="26"/>
        <v>0</v>
      </c>
      <c r="R107" s="191"/>
      <c r="S107" s="191"/>
      <c r="T107" s="192">
        <v>0</v>
      </c>
      <c r="U107" s="191">
        <f t="shared" si="27"/>
        <v>0</v>
      </c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 t="s">
        <v>148</v>
      </c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</row>
    <row r="108" spans="1:60" ht="22.5" outlineLevel="1" x14ac:dyDescent="0.2">
      <c r="A108" s="168">
        <v>78</v>
      </c>
      <c r="B108" s="178" t="s">
        <v>308</v>
      </c>
      <c r="C108" s="207" t="s">
        <v>309</v>
      </c>
      <c r="D108" s="180" t="s">
        <v>143</v>
      </c>
      <c r="E108" s="184">
        <v>1</v>
      </c>
      <c r="F108" s="190"/>
      <c r="G108" s="191">
        <f t="shared" si="21"/>
        <v>0</v>
      </c>
      <c r="H108" s="190"/>
      <c r="I108" s="191">
        <f t="shared" si="22"/>
        <v>0</v>
      </c>
      <c r="J108" s="190"/>
      <c r="K108" s="191">
        <f t="shared" si="23"/>
        <v>0</v>
      </c>
      <c r="L108" s="191">
        <v>21</v>
      </c>
      <c r="M108" s="191">
        <f t="shared" si="24"/>
        <v>0</v>
      </c>
      <c r="N108" s="191">
        <v>3.5999999999999997E-2</v>
      </c>
      <c r="O108" s="191">
        <f t="shared" si="25"/>
        <v>0.04</v>
      </c>
      <c r="P108" s="191">
        <v>0</v>
      </c>
      <c r="Q108" s="191">
        <f t="shared" si="26"/>
        <v>0</v>
      </c>
      <c r="R108" s="191"/>
      <c r="S108" s="191"/>
      <c r="T108" s="192">
        <v>0</v>
      </c>
      <c r="U108" s="191">
        <f t="shared" si="27"/>
        <v>0</v>
      </c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 t="s">
        <v>148</v>
      </c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</row>
    <row r="109" spans="1:60" ht="22.5" outlineLevel="1" x14ac:dyDescent="0.2">
      <c r="A109" s="168">
        <v>79</v>
      </c>
      <c r="B109" s="178" t="s">
        <v>310</v>
      </c>
      <c r="C109" s="207" t="s">
        <v>311</v>
      </c>
      <c r="D109" s="180" t="s">
        <v>264</v>
      </c>
      <c r="E109" s="184">
        <v>0.28427000000000002</v>
      </c>
      <c r="F109" s="190"/>
      <c r="G109" s="191">
        <f t="shared" si="21"/>
        <v>0</v>
      </c>
      <c r="H109" s="190"/>
      <c r="I109" s="191">
        <f t="shared" si="22"/>
        <v>0</v>
      </c>
      <c r="J109" s="190"/>
      <c r="K109" s="191">
        <f t="shared" si="23"/>
        <v>0</v>
      </c>
      <c r="L109" s="191">
        <v>21</v>
      </c>
      <c r="M109" s="191">
        <f t="shared" si="24"/>
        <v>0</v>
      </c>
      <c r="N109" s="191">
        <v>0</v>
      </c>
      <c r="O109" s="191">
        <f t="shared" si="25"/>
        <v>0</v>
      </c>
      <c r="P109" s="191">
        <v>0</v>
      </c>
      <c r="Q109" s="191">
        <f t="shared" si="26"/>
        <v>0</v>
      </c>
      <c r="R109" s="191"/>
      <c r="S109" s="191"/>
      <c r="T109" s="192">
        <v>1.629</v>
      </c>
      <c r="U109" s="191">
        <f t="shared" si="27"/>
        <v>0.46</v>
      </c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 t="s">
        <v>238</v>
      </c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</row>
    <row r="110" spans="1:60" x14ac:dyDescent="0.2">
      <c r="A110" s="174" t="s">
        <v>129</v>
      </c>
      <c r="B110" s="179" t="s">
        <v>80</v>
      </c>
      <c r="C110" s="209" t="s">
        <v>81</v>
      </c>
      <c r="D110" s="182"/>
      <c r="E110" s="186"/>
      <c r="F110" s="193"/>
      <c r="G110" s="193">
        <f>SUMIF(AE111:AE115,"&lt;&gt;NOR",G111:G115)</f>
        <v>0</v>
      </c>
      <c r="H110" s="193"/>
      <c r="I110" s="193">
        <f>SUM(I111:I115)</f>
        <v>0</v>
      </c>
      <c r="J110" s="193"/>
      <c r="K110" s="193">
        <f>SUM(K111:K115)</f>
        <v>0</v>
      </c>
      <c r="L110" s="193"/>
      <c r="M110" s="193">
        <f>SUM(M111:M115)</f>
        <v>0</v>
      </c>
      <c r="N110" s="193"/>
      <c r="O110" s="193">
        <f>SUM(O111:O115)</f>
        <v>0</v>
      </c>
      <c r="P110" s="193"/>
      <c r="Q110" s="193">
        <f>SUM(Q111:Q115)</f>
        <v>0</v>
      </c>
      <c r="R110" s="193"/>
      <c r="S110" s="193"/>
      <c r="T110" s="194"/>
      <c r="U110" s="193">
        <f>SUM(U111:U115)</f>
        <v>1.63</v>
      </c>
      <c r="AE110" t="s">
        <v>130</v>
      </c>
    </row>
    <row r="111" spans="1:60" outlineLevel="1" x14ac:dyDescent="0.2">
      <c r="A111" s="168">
        <v>80</v>
      </c>
      <c r="B111" s="178" t="s">
        <v>312</v>
      </c>
      <c r="C111" s="207" t="s">
        <v>313</v>
      </c>
      <c r="D111" s="180" t="s">
        <v>162</v>
      </c>
      <c r="E111" s="184">
        <v>4.95</v>
      </c>
      <c r="F111" s="190"/>
      <c r="G111" s="191">
        <f>ROUND(E111*F111,2)</f>
        <v>0</v>
      </c>
      <c r="H111" s="190"/>
      <c r="I111" s="191">
        <f>ROUND(E111*H111,2)</f>
        <v>0</v>
      </c>
      <c r="J111" s="190"/>
      <c r="K111" s="191">
        <f>ROUND(E111*J111,2)</f>
        <v>0</v>
      </c>
      <c r="L111" s="191">
        <v>21</v>
      </c>
      <c r="M111" s="191">
        <f>G111*(1+L111/100)</f>
        <v>0</v>
      </c>
      <c r="N111" s="191">
        <v>0</v>
      </c>
      <c r="O111" s="191">
        <f>ROUND(E111*N111,2)</f>
        <v>0</v>
      </c>
      <c r="P111" s="191">
        <v>0</v>
      </c>
      <c r="Q111" s="191">
        <f>ROUND(E111*P111,2)</f>
        <v>0</v>
      </c>
      <c r="R111" s="191"/>
      <c r="S111" s="191"/>
      <c r="T111" s="192">
        <v>0.33</v>
      </c>
      <c r="U111" s="191">
        <f>ROUND(E111*T111,2)</f>
        <v>1.63</v>
      </c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 t="s">
        <v>134</v>
      </c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</row>
    <row r="112" spans="1:60" outlineLevel="1" x14ac:dyDescent="0.2">
      <c r="A112" s="168"/>
      <c r="B112" s="178"/>
      <c r="C112" s="208" t="s">
        <v>314</v>
      </c>
      <c r="D112" s="181"/>
      <c r="E112" s="185">
        <v>4.95</v>
      </c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2"/>
      <c r="U112" s="191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 t="s">
        <v>136</v>
      </c>
      <c r="AF112" s="167">
        <v>0</v>
      </c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</row>
    <row r="113" spans="1:60" outlineLevel="1" x14ac:dyDescent="0.2">
      <c r="A113" s="168">
        <v>81</v>
      </c>
      <c r="B113" s="178" t="s">
        <v>315</v>
      </c>
      <c r="C113" s="207" t="s">
        <v>316</v>
      </c>
      <c r="D113" s="180" t="s">
        <v>143</v>
      </c>
      <c r="E113" s="184">
        <v>3</v>
      </c>
      <c r="F113" s="190"/>
      <c r="G113" s="191">
        <f>ROUND(E113*F113,2)</f>
        <v>0</v>
      </c>
      <c r="H113" s="190"/>
      <c r="I113" s="191">
        <f>ROUND(E113*H113,2)</f>
        <v>0</v>
      </c>
      <c r="J113" s="190"/>
      <c r="K113" s="191">
        <f>ROUND(E113*J113,2)</f>
        <v>0</v>
      </c>
      <c r="L113" s="191">
        <v>21</v>
      </c>
      <c r="M113" s="191">
        <f>G113*(1+L113/100)</f>
        <v>0</v>
      </c>
      <c r="N113" s="191">
        <v>6.9999999999999999E-4</v>
      </c>
      <c r="O113" s="191">
        <f>ROUND(E113*N113,2)</f>
        <v>0</v>
      </c>
      <c r="P113" s="191">
        <v>0</v>
      </c>
      <c r="Q113" s="191">
        <f>ROUND(E113*P113,2)</f>
        <v>0</v>
      </c>
      <c r="R113" s="191"/>
      <c r="S113" s="191"/>
      <c r="T113" s="192">
        <v>0</v>
      </c>
      <c r="U113" s="191">
        <f>ROUND(E113*T113,2)</f>
        <v>0</v>
      </c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 t="s">
        <v>148</v>
      </c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</row>
    <row r="114" spans="1:60" outlineLevel="1" x14ac:dyDescent="0.2">
      <c r="A114" s="168">
        <v>82</v>
      </c>
      <c r="B114" s="178" t="s">
        <v>317</v>
      </c>
      <c r="C114" s="207" t="s">
        <v>318</v>
      </c>
      <c r="D114" s="180" t="s">
        <v>143</v>
      </c>
      <c r="E114" s="184">
        <v>3</v>
      </c>
      <c r="F114" s="190"/>
      <c r="G114" s="191">
        <f>ROUND(E114*F114,2)</f>
        <v>0</v>
      </c>
      <c r="H114" s="190"/>
      <c r="I114" s="191">
        <f>ROUND(E114*H114,2)</f>
        <v>0</v>
      </c>
      <c r="J114" s="190"/>
      <c r="K114" s="191">
        <f>ROUND(E114*J114,2)</f>
        <v>0</v>
      </c>
      <c r="L114" s="191">
        <v>21</v>
      </c>
      <c r="M114" s="191">
        <f>G114*(1+L114/100)</f>
        <v>0</v>
      </c>
      <c r="N114" s="191">
        <v>0</v>
      </c>
      <c r="O114" s="191">
        <f>ROUND(E114*N114,2)</f>
        <v>0</v>
      </c>
      <c r="P114" s="191">
        <v>0</v>
      </c>
      <c r="Q114" s="191">
        <f>ROUND(E114*P114,2)</f>
        <v>0</v>
      </c>
      <c r="R114" s="191"/>
      <c r="S114" s="191"/>
      <c r="T114" s="192">
        <v>0</v>
      </c>
      <c r="U114" s="191">
        <f>ROUND(E114*T114,2)</f>
        <v>0</v>
      </c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 t="s">
        <v>148</v>
      </c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</row>
    <row r="115" spans="1:60" outlineLevel="1" x14ac:dyDescent="0.2">
      <c r="A115" s="168">
        <v>83</v>
      </c>
      <c r="B115" s="178" t="s">
        <v>319</v>
      </c>
      <c r="C115" s="207" t="s">
        <v>320</v>
      </c>
      <c r="D115" s="180" t="s">
        <v>143</v>
      </c>
      <c r="E115" s="184">
        <v>1</v>
      </c>
      <c r="F115" s="190"/>
      <c r="G115" s="191">
        <f>ROUND(E115*F115,2)</f>
        <v>0</v>
      </c>
      <c r="H115" s="190"/>
      <c r="I115" s="191">
        <f>ROUND(E115*H115,2)</f>
        <v>0</v>
      </c>
      <c r="J115" s="190"/>
      <c r="K115" s="191">
        <f>ROUND(E115*J115,2)</f>
        <v>0</v>
      </c>
      <c r="L115" s="191">
        <v>21</v>
      </c>
      <c r="M115" s="191">
        <f>G115*(1+L115/100)</f>
        <v>0</v>
      </c>
      <c r="N115" s="191">
        <v>4.0000000000000002E-4</v>
      </c>
      <c r="O115" s="191">
        <f>ROUND(E115*N115,2)</f>
        <v>0</v>
      </c>
      <c r="P115" s="191">
        <v>0</v>
      </c>
      <c r="Q115" s="191">
        <f>ROUND(E115*P115,2)</f>
        <v>0</v>
      </c>
      <c r="R115" s="191"/>
      <c r="S115" s="191"/>
      <c r="T115" s="192">
        <v>0</v>
      </c>
      <c r="U115" s="191">
        <f>ROUND(E115*T115,2)</f>
        <v>0</v>
      </c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 t="s">
        <v>148</v>
      </c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</row>
    <row r="116" spans="1:60" x14ac:dyDescent="0.2">
      <c r="A116" s="174" t="s">
        <v>129</v>
      </c>
      <c r="B116" s="179" t="s">
        <v>82</v>
      </c>
      <c r="C116" s="209" t="s">
        <v>83</v>
      </c>
      <c r="D116" s="182"/>
      <c r="E116" s="186"/>
      <c r="F116" s="193"/>
      <c r="G116" s="193">
        <f>SUMIF(AE117:AE122,"&lt;&gt;NOR",G117:G122)</f>
        <v>0</v>
      </c>
      <c r="H116" s="193"/>
      <c r="I116" s="193">
        <f>SUM(I117:I122)</f>
        <v>0</v>
      </c>
      <c r="J116" s="193"/>
      <c r="K116" s="193">
        <f>SUM(K117:K122)</f>
        <v>0</v>
      </c>
      <c r="L116" s="193"/>
      <c r="M116" s="193">
        <f>SUM(M117:M122)</f>
        <v>0</v>
      </c>
      <c r="N116" s="193"/>
      <c r="O116" s="193">
        <f>SUM(O117:O122)</f>
        <v>7.0000000000000007E-2</v>
      </c>
      <c r="P116" s="193"/>
      <c r="Q116" s="193">
        <f>SUM(Q117:Q122)</f>
        <v>0.32</v>
      </c>
      <c r="R116" s="193"/>
      <c r="S116" s="193"/>
      <c r="T116" s="194"/>
      <c r="U116" s="193">
        <f>SUM(U117:U122)</f>
        <v>23.43</v>
      </c>
      <c r="AE116" t="s">
        <v>130</v>
      </c>
    </row>
    <row r="117" spans="1:60" ht="22.5" outlineLevel="1" x14ac:dyDescent="0.2">
      <c r="A117" s="168">
        <v>84</v>
      </c>
      <c r="B117" s="178" t="s">
        <v>321</v>
      </c>
      <c r="C117" s="207" t="s">
        <v>322</v>
      </c>
      <c r="D117" s="180" t="s">
        <v>162</v>
      </c>
      <c r="E117" s="184">
        <v>62.5</v>
      </c>
      <c r="F117" s="190"/>
      <c r="G117" s="191">
        <f t="shared" ref="G117:G122" si="28">ROUND(E117*F117,2)</f>
        <v>0</v>
      </c>
      <c r="H117" s="190"/>
      <c r="I117" s="191">
        <f t="shared" ref="I117:I122" si="29">ROUND(E117*H117,2)</f>
        <v>0</v>
      </c>
      <c r="J117" s="190"/>
      <c r="K117" s="191">
        <f t="shared" ref="K117:K122" si="30">ROUND(E117*J117,2)</f>
        <v>0</v>
      </c>
      <c r="L117" s="191">
        <v>21</v>
      </c>
      <c r="M117" s="191">
        <f t="shared" ref="M117:M122" si="31">G117*(1+L117/100)</f>
        <v>0</v>
      </c>
      <c r="N117" s="191">
        <v>2.0000000000000002E-5</v>
      </c>
      <c r="O117" s="191">
        <f t="shared" ref="O117:O122" si="32">ROUND(E117*N117,2)</f>
        <v>0</v>
      </c>
      <c r="P117" s="191">
        <v>3.2000000000000002E-3</v>
      </c>
      <c r="Q117" s="191">
        <f t="shared" ref="Q117:Q122" si="33">ROUND(E117*P117,2)</f>
        <v>0.2</v>
      </c>
      <c r="R117" s="191"/>
      <c r="S117" s="191"/>
      <c r="T117" s="192">
        <v>5.2999999999999999E-2</v>
      </c>
      <c r="U117" s="191">
        <f t="shared" ref="U117:U122" si="34">ROUND(E117*T117,2)</f>
        <v>3.31</v>
      </c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 t="s">
        <v>134</v>
      </c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</row>
    <row r="118" spans="1:60" outlineLevel="1" x14ac:dyDescent="0.2">
      <c r="A118" s="168">
        <v>85</v>
      </c>
      <c r="B118" s="178" t="s">
        <v>323</v>
      </c>
      <c r="C118" s="207" t="s">
        <v>324</v>
      </c>
      <c r="D118" s="180" t="s">
        <v>162</v>
      </c>
      <c r="E118" s="184">
        <v>45.8</v>
      </c>
      <c r="F118" s="190"/>
      <c r="G118" s="191">
        <f t="shared" si="28"/>
        <v>0</v>
      </c>
      <c r="H118" s="190"/>
      <c r="I118" s="191">
        <f t="shared" si="29"/>
        <v>0</v>
      </c>
      <c r="J118" s="190"/>
      <c r="K118" s="191">
        <f t="shared" si="30"/>
        <v>0</v>
      </c>
      <c r="L118" s="191">
        <v>21</v>
      </c>
      <c r="M118" s="191">
        <f t="shared" si="31"/>
        <v>0</v>
      </c>
      <c r="N118" s="191">
        <v>1.6000000000000001E-3</v>
      </c>
      <c r="O118" s="191">
        <f t="shared" si="32"/>
        <v>7.0000000000000007E-2</v>
      </c>
      <c r="P118" s="191">
        <v>0</v>
      </c>
      <c r="Q118" s="191">
        <f t="shared" si="33"/>
        <v>0</v>
      </c>
      <c r="R118" s="191"/>
      <c r="S118" s="191"/>
      <c r="T118" s="192">
        <v>0.33332000000000001</v>
      </c>
      <c r="U118" s="191">
        <f t="shared" si="34"/>
        <v>15.27</v>
      </c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 t="s">
        <v>134</v>
      </c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</row>
    <row r="119" spans="1:60" outlineLevel="1" x14ac:dyDescent="0.2">
      <c r="A119" s="168">
        <v>86</v>
      </c>
      <c r="B119" s="178" t="s">
        <v>325</v>
      </c>
      <c r="C119" s="207" t="s">
        <v>326</v>
      </c>
      <c r="D119" s="180" t="s">
        <v>143</v>
      </c>
      <c r="E119" s="184">
        <v>30</v>
      </c>
      <c r="F119" s="190"/>
      <c r="G119" s="191">
        <f t="shared" si="28"/>
        <v>0</v>
      </c>
      <c r="H119" s="190"/>
      <c r="I119" s="191">
        <f t="shared" si="29"/>
        <v>0</v>
      </c>
      <c r="J119" s="190"/>
      <c r="K119" s="191">
        <f t="shared" si="30"/>
        <v>0</v>
      </c>
      <c r="L119" s="191">
        <v>21</v>
      </c>
      <c r="M119" s="191">
        <f t="shared" si="31"/>
        <v>0</v>
      </c>
      <c r="N119" s="191">
        <v>0</v>
      </c>
      <c r="O119" s="191">
        <f t="shared" si="32"/>
        <v>0</v>
      </c>
      <c r="P119" s="191">
        <v>0</v>
      </c>
      <c r="Q119" s="191">
        <f t="shared" si="33"/>
        <v>0</v>
      </c>
      <c r="R119" s="191"/>
      <c r="S119" s="191"/>
      <c r="T119" s="192">
        <v>7.4999999999999997E-2</v>
      </c>
      <c r="U119" s="191">
        <f t="shared" si="34"/>
        <v>2.25</v>
      </c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 t="s">
        <v>134</v>
      </c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</row>
    <row r="120" spans="1:60" outlineLevel="1" x14ac:dyDescent="0.2">
      <c r="A120" s="168">
        <v>87</v>
      </c>
      <c r="B120" s="178" t="s">
        <v>327</v>
      </c>
      <c r="C120" s="207" t="s">
        <v>328</v>
      </c>
      <c r="D120" s="180" t="s">
        <v>143</v>
      </c>
      <c r="E120" s="184">
        <v>16</v>
      </c>
      <c r="F120" s="190"/>
      <c r="G120" s="191">
        <f t="shared" si="28"/>
        <v>0</v>
      </c>
      <c r="H120" s="190"/>
      <c r="I120" s="191">
        <f t="shared" si="29"/>
        <v>0</v>
      </c>
      <c r="J120" s="190"/>
      <c r="K120" s="191">
        <f t="shared" si="30"/>
        <v>0</v>
      </c>
      <c r="L120" s="191">
        <v>21</v>
      </c>
      <c r="M120" s="191">
        <f t="shared" si="31"/>
        <v>0</v>
      </c>
      <c r="N120" s="191">
        <v>3.0000000000000001E-5</v>
      </c>
      <c r="O120" s="191">
        <f t="shared" si="32"/>
        <v>0</v>
      </c>
      <c r="P120" s="191">
        <v>7.4700000000000001E-3</v>
      </c>
      <c r="Q120" s="191">
        <f t="shared" si="33"/>
        <v>0.12</v>
      </c>
      <c r="R120" s="191"/>
      <c r="S120" s="191"/>
      <c r="T120" s="192">
        <v>2.1000000000000001E-2</v>
      </c>
      <c r="U120" s="191">
        <f t="shared" si="34"/>
        <v>0.34</v>
      </c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 t="s">
        <v>134</v>
      </c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</row>
    <row r="121" spans="1:60" outlineLevel="1" x14ac:dyDescent="0.2">
      <c r="A121" s="168">
        <v>88</v>
      </c>
      <c r="B121" s="178" t="s">
        <v>329</v>
      </c>
      <c r="C121" s="207" t="s">
        <v>330</v>
      </c>
      <c r="D121" s="180" t="s">
        <v>143</v>
      </c>
      <c r="E121" s="184">
        <v>10</v>
      </c>
      <c r="F121" s="190"/>
      <c r="G121" s="191">
        <f t="shared" si="28"/>
        <v>0</v>
      </c>
      <c r="H121" s="190"/>
      <c r="I121" s="191">
        <f t="shared" si="29"/>
        <v>0</v>
      </c>
      <c r="J121" s="190"/>
      <c r="K121" s="191">
        <f t="shared" si="30"/>
        <v>0</v>
      </c>
      <c r="L121" s="191">
        <v>21</v>
      </c>
      <c r="M121" s="191">
        <f t="shared" si="31"/>
        <v>0</v>
      </c>
      <c r="N121" s="191">
        <v>3.6999999999999999E-4</v>
      </c>
      <c r="O121" s="191">
        <f t="shared" si="32"/>
        <v>0</v>
      </c>
      <c r="P121" s="191">
        <v>0</v>
      </c>
      <c r="Q121" s="191">
        <f t="shared" si="33"/>
        <v>0</v>
      </c>
      <c r="R121" s="191"/>
      <c r="S121" s="191"/>
      <c r="T121" s="192">
        <v>0.2</v>
      </c>
      <c r="U121" s="191">
        <f t="shared" si="34"/>
        <v>2</v>
      </c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 t="s">
        <v>134</v>
      </c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</row>
    <row r="122" spans="1:60" outlineLevel="1" x14ac:dyDescent="0.2">
      <c r="A122" s="168">
        <v>89</v>
      </c>
      <c r="B122" s="178" t="s">
        <v>331</v>
      </c>
      <c r="C122" s="207" t="s">
        <v>332</v>
      </c>
      <c r="D122" s="180" t="s">
        <v>264</v>
      </c>
      <c r="E122" s="184">
        <v>7.8710000000000002E-2</v>
      </c>
      <c r="F122" s="190"/>
      <c r="G122" s="191">
        <f t="shared" si="28"/>
        <v>0</v>
      </c>
      <c r="H122" s="190"/>
      <c r="I122" s="191">
        <f t="shared" si="29"/>
        <v>0</v>
      </c>
      <c r="J122" s="190"/>
      <c r="K122" s="191">
        <f t="shared" si="30"/>
        <v>0</v>
      </c>
      <c r="L122" s="191">
        <v>21</v>
      </c>
      <c r="M122" s="191">
        <f t="shared" si="31"/>
        <v>0</v>
      </c>
      <c r="N122" s="191">
        <v>0</v>
      </c>
      <c r="O122" s="191">
        <f t="shared" si="32"/>
        <v>0</v>
      </c>
      <c r="P122" s="191">
        <v>0</v>
      </c>
      <c r="Q122" s="191">
        <f t="shared" si="33"/>
        <v>0</v>
      </c>
      <c r="R122" s="191"/>
      <c r="S122" s="191"/>
      <c r="T122" s="192">
        <v>3.246</v>
      </c>
      <c r="U122" s="191">
        <f t="shared" si="34"/>
        <v>0.26</v>
      </c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 t="s">
        <v>238</v>
      </c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</row>
    <row r="123" spans="1:60" x14ac:dyDescent="0.2">
      <c r="A123" s="174" t="s">
        <v>129</v>
      </c>
      <c r="B123" s="179" t="s">
        <v>84</v>
      </c>
      <c r="C123" s="209" t="s">
        <v>85</v>
      </c>
      <c r="D123" s="182"/>
      <c r="E123" s="186"/>
      <c r="F123" s="193"/>
      <c r="G123" s="193">
        <f>SUMIF(AE124:AE127,"&lt;&gt;NOR",G124:G127)</f>
        <v>0</v>
      </c>
      <c r="H123" s="193"/>
      <c r="I123" s="193">
        <f>SUM(I124:I127)</f>
        <v>0</v>
      </c>
      <c r="J123" s="193"/>
      <c r="K123" s="193">
        <f>SUM(K124:K127)</f>
        <v>0</v>
      </c>
      <c r="L123" s="193"/>
      <c r="M123" s="193">
        <f>SUM(M124:M127)</f>
        <v>0</v>
      </c>
      <c r="N123" s="193"/>
      <c r="O123" s="193">
        <f>SUM(O124:O127)</f>
        <v>0</v>
      </c>
      <c r="P123" s="193"/>
      <c r="Q123" s="193">
        <f>SUM(Q124:Q127)</f>
        <v>0</v>
      </c>
      <c r="R123" s="193"/>
      <c r="S123" s="193"/>
      <c r="T123" s="194"/>
      <c r="U123" s="193">
        <f>SUM(U124:U127)</f>
        <v>1.79</v>
      </c>
      <c r="AE123" t="s">
        <v>130</v>
      </c>
    </row>
    <row r="124" spans="1:60" outlineLevel="1" x14ac:dyDescent="0.2">
      <c r="A124" s="168">
        <v>90</v>
      </c>
      <c r="B124" s="178" t="s">
        <v>333</v>
      </c>
      <c r="C124" s="207" t="s">
        <v>334</v>
      </c>
      <c r="D124" s="180" t="s">
        <v>143</v>
      </c>
      <c r="E124" s="184">
        <v>4</v>
      </c>
      <c r="F124" s="190"/>
      <c r="G124" s="191">
        <f>ROUND(E124*F124,2)</f>
        <v>0</v>
      </c>
      <c r="H124" s="190"/>
      <c r="I124" s="191">
        <f>ROUND(E124*H124,2)</f>
        <v>0</v>
      </c>
      <c r="J124" s="190"/>
      <c r="K124" s="191">
        <f>ROUND(E124*J124,2)</f>
        <v>0</v>
      </c>
      <c r="L124" s="191">
        <v>21</v>
      </c>
      <c r="M124" s="191">
        <f>G124*(1+L124/100)</f>
        <v>0</v>
      </c>
      <c r="N124" s="191">
        <v>4.0000000000000003E-5</v>
      </c>
      <c r="O124" s="191">
        <f>ROUND(E124*N124,2)</f>
        <v>0</v>
      </c>
      <c r="P124" s="191">
        <v>4.4999999999999999E-4</v>
      </c>
      <c r="Q124" s="191">
        <f>ROUND(E124*P124,2)</f>
        <v>0</v>
      </c>
      <c r="R124" s="191"/>
      <c r="S124" s="191"/>
      <c r="T124" s="192">
        <v>5.1999999999999998E-2</v>
      </c>
      <c r="U124" s="191">
        <f>ROUND(E124*T124,2)</f>
        <v>0.21</v>
      </c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 t="s">
        <v>335</v>
      </c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</row>
    <row r="125" spans="1:60" outlineLevel="1" x14ac:dyDescent="0.2">
      <c r="A125" s="168">
        <v>91</v>
      </c>
      <c r="B125" s="178" t="s">
        <v>336</v>
      </c>
      <c r="C125" s="207" t="s">
        <v>337</v>
      </c>
      <c r="D125" s="180" t="s">
        <v>143</v>
      </c>
      <c r="E125" s="184">
        <v>6</v>
      </c>
      <c r="F125" s="190"/>
      <c r="G125" s="191">
        <f>ROUND(E125*F125,2)</f>
        <v>0</v>
      </c>
      <c r="H125" s="190"/>
      <c r="I125" s="191">
        <f>ROUND(E125*H125,2)</f>
        <v>0</v>
      </c>
      <c r="J125" s="190"/>
      <c r="K125" s="191">
        <f>ROUND(E125*J125,2)</f>
        <v>0</v>
      </c>
      <c r="L125" s="191">
        <v>21</v>
      </c>
      <c r="M125" s="191">
        <f>G125*(1+L125/100)</f>
        <v>0</v>
      </c>
      <c r="N125" s="191">
        <v>9.0000000000000006E-5</v>
      </c>
      <c r="O125" s="191">
        <f>ROUND(E125*N125,2)</f>
        <v>0</v>
      </c>
      <c r="P125" s="191">
        <v>4.4999999999999999E-4</v>
      </c>
      <c r="Q125" s="191">
        <f>ROUND(E125*P125,2)</f>
        <v>0</v>
      </c>
      <c r="R125" s="191"/>
      <c r="S125" s="191"/>
      <c r="T125" s="192">
        <v>0.16600000000000001</v>
      </c>
      <c r="U125" s="191">
        <f>ROUND(E125*T125,2)</f>
        <v>1</v>
      </c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 t="s">
        <v>335</v>
      </c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</row>
    <row r="126" spans="1:60" ht="22.5" outlineLevel="1" x14ac:dyDescent="0.2">
      <c r="A126" s="168">
        <v>92</v>
      </c>
      <c r="B126" s="178" t="s">
        <v>338</v>
      </c>
      <c r="C126" s="207" t="s">
        <v>339</v>
      </c>
      <c r="D126" s="180" t="s">
        <v>143</v>
      </c>
      <c r="E126" s="184">
        <v>2</v>
      </c>
      <c r="F126" s="190"/>
      <c r="G126" s="191">
        <f>ROUND(E126*F126,2)</f>
        <v>0</v>
      </c>
      <c r="H126" s="190"/>
      <c r="I126" s="191">
        <f>ROUND(E126*H126,2)</f>
        <v>0</v>
      </c>
      <c r="J126" s="190"/>
      <c r="K126" s="191">
        <f>ROUND(E126*J126,2)</f>
        <v>0</v>
      </c>
      <c r="L126" s="191">
        <v>21</v>
      </c>
      <c r="M126" s="191">
        <f>G126*(1+L126/100)</f>
        <v>0</v>
      </c>
      <c r="N126" s="191">
        <v>2.9999999999999997E-4</v>
      </c>
      <c r="O126" s="191">
        <f>ROUND(E126*N126,2)</f>
        <v>0</v>
      </c>
      <c r="P126" s="191">
        <v>0</v>
      </c>
      <c r="Q126" s="191">
        <f>ROUND(E126*P126,2)</f>
        <v>0</v>
      </c>
      <c r="R126" s="191"/>
      <c r="S126" s="191"/>
      <c r="T126" s="192">
        <v>0.28799999999999998</v>
      </c>
      <c r="U126" s="191">
        <f>ROUND(E126*T126,2)</f>
        <v>0.57999999999999996</v>
      </c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 t="s">
        <v>134</v>
      </c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</row>
    <row r="127" spans="1:60" outlineLevel="1" x14ac:dyDescent="0.2">
      <c r="A127" s="168">
        <v>93</v>
      </c>
      <c r="B127" s="178" t="s">
        <v>340</v>
      </c>
      <c r="C127" s="207" t="s">
        <v>341</v>
      </c>
      <c r="D127" s="180" t="s">
        <v>0</v>
      </c>
      <c r="E127" s="187"/>
      <c r="F127" s="190"/>
      <c r="G127" s="191">
        <f>ROUND(E127*F127,2)</f>
        <v>0</v>
      </c>
      <c r="H127" s="190"/>
      <c r="I127" s="191">
        <f>ROUND(E127*H127,2)</f>
        <v>0</v>
      </c>
      <c r="J127" s="190"/>
      <c r="K127" s="191">
        <f>ROUND(E127*J127,2)</f>
        <v>0</v>
      </c>
      <c r="L127" s="191">
        <v>21</v>
      </c>
      <c r="M127" s="191">
        <f>G127*(1+L127/100)</f>
        <v>0</v>
      </c>
      <c r="N127" s="191">
        <v>0</v>
      </c>
      <c r="O127" s="191">
        <f>ROUND(E127*N127,2)</f>
        <v>0</v>
      </c>
      <c r="P127" s="191">
        <v>0</v>
      </c>
      <c r="Q127" s="191">
        <f>ROUND(E127*P127,2)</f>
        <v>0</v>
      </c>
      <c r="R127" s="191"/>
      <c r="S127" s="191"/>
      <c r="T127" s="192">
        <v>0</v>
      </c>
      <c r="U127" s="191">
        <f>ROUND(E127*T127,2)</f>
        <v>0</v>
      </c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 t="s">
        <v>238</v>
      </c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</row>
    <row r="128" spans="1:60" x14ac:dyDescent="0.2">
      <c r="A128" s="174" t="s">
        <v>129</v>
      </c>
      <c r="B128" s="179" t="s">
        <v>86</v>
      </c>
      <c r="C128" s="209" t="s">
        <v>87</v>
      </c>
      <c r="D128" s="182"/>
      <c r="E128" s="186"/>
      <c r="F128" s="193"/>
      <c r="G128" s="193">
        <f>SUMIF(AE129:AE134,"&lt;&gt;NOR",G129:G134)</f>
        <v>0</v>
      </c>
      <c r="H128" s="193"/>
      <c r="I128" s="193">
        <f>SUM(I129:I134)</f>
        <v>0</v>
      </c>
      <c r="J128" s="193"/>
      <c r="K128" s="193">
        <f>SUM(K129:K134)</f>
        <v>0</v>
      </c>
      <c r="L128" s="193"/>
      <c r="M128" s="193">
        <f>SUM(M129:M134)</f>
        <v>0</v>
      </c>
      <c r="N128" s="193"/>
      <c r="O128" s="193">
        <f>SUM(O129:O134)</f>
        <v>0.15</v>
      </c>
      <c r="P128" s="193"/>
      <c r="Q128" s="193">
        <f>SUM(Q129:Q134)</f>
        <v>0.4</v>
      </c>
      <c r="R128" s="193"/>
      <c r="S128" s="193"/>
      <c r="T128" s="194"/>
      <c r="U128" s="193">
        <f>SUM(U129:U134)</f>
        <v>8.5</v>
      </c>
      <c r="AE128" t="s">
        <v>130</v>
      </c>
    </row>
    <row r="129" spans="1:60" outlineLevel="1" x14ac:dyDescent="0.2">
      <c r="A129" s="168">
        <v>94</v>
      </c>
      <c r="B129" s="178" t="s">
        <v>342</v>
      </c>
      <c r="C129" s="207" t="s">
        <v>343</v>
      </c>
      <c r="D129" s="180" t="s">
        <v>133</v>
      </c>
      <c r="E129" s="184">
        <v>16.600000000000001</v>
      </c>
      <c r="F129" s="190"/>
      <c r="G129" s="191">
        <f t="shared" ref="G129:G134" si="35">ROUND(E129*F129,2)</f>
        <v>0</v>
      </c>
      <c r="H129" s="190"/>
      <c r="I129" s="191">
        <f t="shared" ref="I129:I134" si="36">ROUND(E129*H129,2)</f>
        <v>0</v>
      </c>
      <c r="J129" s="190"/>
      <c r="K129" s="191">
        <f t="shared" ref="K129:K134" si="37">ROUND(E129*J129,2)</f>
        <v>0</v>
      </c>
      <c r="L129" s="191">
        <v>21</v>
      </c>
      <c r="M129" s="191">
        <f t="shared" ref="M129:M134" si="38">G129*(1+L129/100)</f>
        <v>0</v>
      </c>
      <c r="N129" s="191">
        <v>0</v>
      </c>
      <c r="O129" s="191">
        <f t="shared" ref="O129:O134" si="39">ROUND(E129*N129,2)</f>
        <v>0</v>
      </c>
      <c r="P129" s="191">
        <v>2.3800000000000002E-2</v>
      </c>
      <c r="Q129" s="191">
        <f t="shared" ref="Q129:Q134" si="40">ROUND(E129*P129,2)</f>
        <v>0.4</v>
      </c>
      <c r="R129" s="191"/>
      <c r="S129" s="191"/>
      <c r="T129" s="192">
        <v>8.2000000000000003E-2</v>
      </c>
      <c r="U129" s="191">
        <f t="shared" ref="U129:U134" si="41">ROUND(E129*T129,2)</f>
        <v>1.36</v>
      </c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 t="s">
        <v>134</v>
      </c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</row>
    <row r="130" spans="1:60" outlineLevel="1" x14ac:dyDescent="0.2">
      <c r="A130" s="168">
        <v>95</v>
      </c>
      <c r="B130" s="178" t="s">
        <v>344</v>
      </c>
      <c r="C130" s="207" t="s">
        <v>345</v>
      </c>
      <c r="D130" s="180" t="s">
        <v>143</v>
      </c>
      <c r="E130" s="184">
        <v>2</v>
      </c>
      <c r="F130" s="190"/>
      <c r="G130" s="191">
        <f t="shared" si="35"/>
        <v>0</v>
      </c>
      <c r="H130" s="190"/>
      <c r="I130" s="191">
        <f t="shared" si="36"/>
        <v>0</v>
      </c>
      <c r="J130" s="190"/>
      <c r="K130" s="191">
        <f t="shared" si="37"/>
        <v>0</v>
      </c>
      <c r="L130" s="191">
        <v>21</v>
      </c>
      <c r="M130" s="191">
        <f t="shared" si="38"/>
        <v>0</v>
      </c>
      <c r="N130" s="191">
        <v>7.2599999999999998E-2</v>
      </c>
      <c r="O130" s="191">
        <f t="shared" si="39"/>
        <v>0.15</v>
      </c>
      <c r="P130" s="191">
        <v>0</v>
      </c>
      <c r="Q130" s="191">
        <f t="shared" si="40"/>
        <v>0</v>
      </c>
      <c r="R130" s="191"/>
      <c r="S130" s="191"/>
      <c r="T130" s="192">
        <v>1.1964999999999999</v>
      </c>
      <c r="U130" s="191">
        <f t="shared" si="41"/>
        <v>2.39</v>
      </c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 t="s">
        <v>134</v>
      </c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</row>
    <row r="131" spans="1:60" outlineLevel="1" x14ac:dyDescent="0.2">
      <c r="A131" s="168">
        <v>96</v>
      </c>
      <c r="B131" s="178" t="s">
        <v>346</v>
      </c>
      <c r="C131" s="207" t="s">
        <v>347</v>
      </c>
      <c r="D131" s="180" t="s">
        <v>143</v>
      </c>
      <c r="E131" s="184">
        <v>10</v>
      </c>
      <c r="F131" s="190"/>
      <c r="G131" s="191">
        <f t="shared" si="35"/>
        <v>0</v>
      </c>
      <c r="H131" s="190"/>
      <c r="I131" s="191">
        <f t="shared" si="36"/>
        <v>0</v>
      </c>
      <c r="J131" s="190"/>
      <c r="K131" s="191">
        <f t="shared" si="37"/>
        <v>0</v>
      </c>
      <c r="L131" s="191">
        <v>21</v>
      </c>
      <c r="M131" s="191">
        <f t="shared" si="38"/>
        <v>0</v>
      </c>
      <c r="N131" s="191">
        <v>0</v>
      </c>
      <c r="O131" s="191">
        <f t="shared" si="39"/>
        <v>0</v>
      </c>
      <c r="P131" s="191">
        <v>0</v>
      </c>
      <c r="Q131" s="191">
        <f t="shared" si="40"/>
        <v>0</v>
      </c>
      <c r="R131" s="191"/>
      <c r="S131" s="191"/>
      <c r="T131" s="192">
        <v>6.2E-2</v>
      </c>
      <c r="U131" s="191">
        <f t="shared" si="41"/>
        <v>0.62</v>
      </c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 t="s">
        <v>335</v>
      </c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</row>
    <row r="132" spans="1:60" outlineLevel="1" x14ac:dyDescent="0.2">
      <c r="A132" s="168">
        <v>97</v>
      </c>
      <c r="B132" s="178" t="s">
        <v>348</v>
      </c>
      <c r="C132" s="207" t="s">
        <v>349</v>
      </c>
      <c r="D132" s="180" t="s">
        <v>133</v>
      </c>
      <c r="E132" s="184">
        <v>45</v>
      </c>
      <c r="F132" s="190"/>
      <c r="G132" s="191">
        <f t="shared" si="35"/>
        <v>0</v>
      </c>
      <c r="H132" s="190"/>
      <c r="I132" s="191">
        <f t="shared" si="36"/>
        <v>0</v>
      </c>
      <c r="J132" s="190"/>
      <c r="K132" s="191">
        <f t="shared" si="37"/>
        <v>0</v>
      </c>
      <c r="L132" s="191">
        <v>21</v>
      </c>
      <c r="M132" s="191">
        <f t="shared" si="38"/>
        <v>0</v>
      </c>
      <c r="N132" s="191">
        <v>0</v>
      </c>
      <c r="O132" s="191">
        <f t="shared" si="39"/>
        <v>0</v>
      </c>
      <c r="P132" s="191">
        <v>0</v>
      </c>
      <c r="Q132" s="191">
        <f t="shared" si="40"/>
        <v>0</v>
      </c>
      <c r="R132" s="191"/>
      <c r="S132" s="191"/>
      <c r="T132" s="192">
        <v>3.1E-2</v>
      </c>
      <c r="U132" s="191">
        <f t="shared" si="41"/>
        <v>1.4</v>
      </c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 t="s">
        <v>335</v>
      </c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</row>
    <row r="133" spans="1:60" outlineLevel="1" x14ac:dyDescent="0.2">
      <c r="A133" s="168">
        <v>98</v>
      </c>
      <c r="B133" s="178" t="s">
        <v>350</v>
      </c>
      <c r="C133" s="207" t="s">
        <v>351</v>
      </c>
      <c r="D133" s="180" t="s">
        <v>133</v>
      </c>
      <c r="E133" s="184">
        <v>45</v>
      </c>
      <c r="F133" s="190"/>
      <c r="G133" s="191">
        <f t="shared" si="35"/>
        <v>0</v>
      </c>
      <c r="H133" s="190"/>
      <c r="I133" s="191">
        <f t="shared" si="36"/>
        <v>0</v>
      </c>
      <c r="J133" s="190"/>
      <c r="K133" s="191">
        <f t="shared" si="37"/>
        <v>0</v>
      </c>
      <c r="L133" s="191">
        <v>21</v>
      </c>
      <c r="M133" s="191">
        <f t="shared" si="38"/>
        <v>0</v>
      </c>
      <c r="N133" s="191">
        <v>0</v>
      </c>
      <c r="O133" s="191">
        <f t="shared" si="39"/>
        <v>0</v>
      </c>
      <c r="P133" s="191">
        <v>0</v>
      </c>
      <c r="Q133" s="191">
        <f t="shared" si="40"/>
        <v>0</v>
      </c>
      <c r="R133" s="191"/>
      <c r="S133" s="191"/>
      <c r="T133" s="192">
        <v>5.1999999999999998E-2</v>
      </c>
      <c r="U133" s="191">
        <f t="shared" si="41"/>
        <v>2.34</v>
      </c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 t="s">
        <v>134</v>
      </c>
      <c r="AF133" s="167"/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</row>
    <row r="134" spans="1:60" outlineLevel="1" x14ac:dyDescent="0.2">
      <c r="A134" s="168">
        <v>99</v>
      </c>
      <c r="B134" s="178" t="s">
        <v>352</v>
      </c>
      <c r="C134" s="207" t="s">
        <v>353</v>
      </c>
      <c r="D134" s="180" t="s">
        <v>264</v>
      </c>
      <c r="E134" s="184">
        <v>0.1452</v>
      </c>
      <c r="F134" s="190"/>
      <c r="G134" s="191">
        <f t="shared" si="35"/>
        <v>0</v>
      </c>
      <c r="H134" s="190"/>
      <c r="I134" s="191">
        <f t="shared" si="36"/>
        <v>0</v>
      </c>
      <c r="J134" s="190"/>
      <c r="K134" s="191">
        <f t="shared" si="37"/>
        <v>0</v>
      </c>
      <c r="L134" s="191">
        <v>21</v>
      </c>
      <c r="M134" s="191">
        <f t="shared" si="38"/>
        <v>0</v>
      </c>
      <c r="N134" s="191">
        <v>0</v>
      </c>
      <c r="O134" s="191">
        <f t="shared" si="39"/>
        <v>0</v>
      </c>
      <c r="P134" s="191">
        <v>0</v>
      </c>
      <c r="Q134" s="191">
        <f t="shared" si="40"/>
        <v>0</v>
      </c>
      <c r="R134" s="191"/>
      <c r="S134" s="191"/>
      <c r="T134" s="192">
        <v>2.72</v>
      </c>
      <c r="U134" s="191">
        <f t="shared" si="41"/>
        <v>0.39</v>
      </c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 t="s">
        <v>238</v>
      </c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</row>
    <row r="135" spans="1:60" x14ac:dyDescent="0.2">
      <c r="A135" s="174" t="s">
        <v>129</v>
      </c>
      <c r="B135" s="179" t="s">
        <v>88</v>
      </c>
      <c r="C135" s="209" t="s">
        <v>89</v>
      </c>
      <c r="D135" s="182"/>
      <c r="E135" s="186"/>
      <c r="F135" s="193"/>
      <c r="G135" s="193">
        <f>SUMIF(AE136:AE142,"&lt;&gt;NOR",G136:G142)</f>
        <v>0</v>
      </c>
      <c r="H135" s="193"/>
      <c r="I135" s="193">
        <f>SUM(I136:I142)</f>
        <v>0</v>
      </c>
      <c r="J135" s="193"/>
      <c r="K135" s="193">
        <f>SUM(K136:K142)</f>
        <v>0</v>
      </c>
      <c r="L135" s="193"/>
      <c r="M135" s="193">
        <f>SUM(M136:M142)</f>
        <v>0</v>
      </c>
      <c r="N135" s="193"/>
      <c r="O135" s="193">
        <f>SUM(O136:O142)</f>
        <v>0.13999999999999999</v>
      </c>
      <c r="P135" s="193"/>
      <c r="Q135" s="193">
        <f>SUM(Q136:Q142)</f>
        <v>0.15</v>
      </c>
      <c r="R135" s="193"/>
      <c r="S135" s="193"/>
      <c r="T135" s="194"/>
      <c r="U135" s="193">
        <f>SUM(U136:U142)</f>
        <v>17.75</v>
      </c>
      <c r="AE135" t="s">
        <v>130</v>
      </c>
    </row>
    <row r="136" spans="1:60" outlineLevel="1" x14ac:dyDescent="0.2">
      <c r="A136" s="168">
        <v>100</v>
      </c>
      <c r="B136" s="178" t="s">
        <v>354</v>
      </c>
      <c r="C136" s="207" t="s">
        <v>355</v>
      </c>
      <c r="D136" s="180" t="s">
        <v>133</v>
      </c>
      <c r="E136" s="184">
        <v>9.1199999999999992</v>
      </c>
      <c r="F136" s="190"/>
      <c r="G136" s="191">
        <f t="shared" ref="G136:G142" si="42">ROUND(E136*F136,2)</f>
        <v>0</v>
      </c>
      <c r="H136" s="190"/>
      <c r="I136" s="191">
        <f t="shared" ref="I136:I142" si="43">ROUND(E136*H136,2)</f>
        <v>0</v>
      </c>
      <c r="J136" s="190"/>
      <c r="K136" s="191">
        <f t="shared" ref="K136:K142" si="44">ROUND(E136*J136,2)</f>
        <v>0</v>
      </c>
      <c r="L136" s="191">
        <v>21</v>
      </c>
      <c r="M136" s="191">
        <f t="shared" ref="M136:M142" si="45">G136*(1+L136/100)</f>
        <v>0</v>
      </c>
      <c r="N136" s="191">
        <v>0</v>
      </c>
      <c r="O136" s="191">
        <f t="shared" ref="O136:O142" si="46">ROUND(E136*N136,2)</f>
        <v>0</v>
      </c>
      <c r="P136" s="191">
        <v>1.695E-2</v>
      </c>
      <c r="Q136" s="191">
        <f t="shared" ref="Q136:Q142" si="47">ROUND(E136*P136,2)</f>
        <v>0.15</v>
      </c>
      <c r="R136" s="191"/>
      <c r="S136" s="191"/>
      <c r="T136" s="192">
        <v>0.16400000000000001</v>
      </c>
      <c r="U136" s="191">
        <f t="shared" ref="U136:U142" si="48">ROUND(E136*T136,2)</f>
        <v>1.5</v>
      </c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 t="s">
        <v>134</v>
      </c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</row>
    <row r="137" spans="1:60" outlineLevel="1" x14ac:dyDescent="0.2">
      <c r="A137" s="168">
        <v>101</v>
      </c>
      <c r="B137" s="178" t="s">
        <v>356</v>
      </c>
      <c r="C137" s="207" t="s">
        <v>357</v>
      </c>
      <c r="D137" s="180" t="s">
        <v>143</v>
      </c>
      <c r="E137" s="184">
        <v>7</v>
      </c>
      <c r="F137" s="190"/>
      <c r="G137" s="191">
        <f t="shared" si="42"/>
        <v>0</v>
      </c>
      <c r="H137" s="190"/>
      <c r="I137" s="191">
        <f t="shared" si="43"/>
        <v>0</v>
      </c>
      <c r="J137" s="190"/>
      <c r="K137" s="191">
        <f t="shared" si="44"/>
        <v>0</v>
      </c>
      <c r="L137" s="191">
        <v>21</v>
      </c>
      <c r="M137" s="191">
        <f t="shared" si="45"/>
        <v>0</v>
      </c>
      <c r="N137" s="191">
        <v>0</v>
      </c>
      <c r="O137" s="191">
        <f t="shared" si="46"/>
        <v>0</v>
      </c>
      <c r="P137" s="191">
        <v>0</v>
      </c>
      <c r="Q137" s="191">
        <f t="shared" si="47"/>
        <v>0</v>
      </c>
      <c r="R137" s="191"/>
      <c r="S137" s="191"/>
      <c r="T137" s="192">
        <v>1.5</v>
      </c>
      <c r="U137" s="191">
        <f t="shared" si="48"/>
        <v>10.5</v>
      </c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 t="s">
        <v>134</v>
      </c>
      <c r="AF137" s="167"/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</row>
    <row r="138" spans="1:60" outlineLevel="1" x14ac:dyDescent="0.2">
      <c r="A138" s="168">
        <v>102</v>
      </c>
      <c r="B138" s="178" t="s">
        <v>358</v>
      </c>
      <c r="C138" s="207" t="s">
        <v>359</v>
      </c>
      <c r="D138" s="180" t="s">
        <v>143</v>
      </c>
      <c r="E138" s="184">
        <v>7</v>
      </c>
      <c r="F138" s="190"/>
      <c r="G138" s="191">
        <f t="shared" si="42"/>
        <v>0</v>
      </c>
      <c r="H138" s="190"/>
      <c r="I138" s="191">
        <f t="shared" si="43"/>
        <v>0</v>
      </c>
      <c r="J138" s="190"/>
      <c r="K138" s="191">
        <f t="shared" si="44"/>
        <v>0</v>
      </c>
      <c r="L138" s="191">
        <v>21</v>
      </c>
      <c r="M138" s="191">
        <f t="shared" si="45"/>
        <v>0</v>
      </c>
      <c r="N138" s="191">
        <v>0</v>
      </c>
      <c r="O138" s="191">
        <f t="shared" si="46"/>
        <v>0</v>
      </c>
      <c r="P138" s="191">
        <v>0</v>
      </c>
      <c r="Q138" s="191">
        <f t="shared" si="47"/>
        <v>0</v>
      </c>
      <c r="R138" s="191"/>
      <c r="S138" s="191"/>
      <c r="T138" s="192">
        <v>0.77500000000000002</v>
      </c>
      <c r="U138" s="191">
        <f t="shared" si="48"/>
        <v>5.43</v>
      </c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 t="s">
        <v>134</v>
      </c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</row>
    <row r="139" spans="1:60" outlineLevel="1" x14ac:dyDescent="0.2">
      <c r="A139" s="168">
        <v>103</v>
      </c>
      <c r="B139" s="178" t="s">
        <v>360</v>
      </c>
      <c r="C139" s="207" t="s">
        <v>361</v>
      </c>
      <c r="D139" s="180" t="s">
        <v>143</v>
      </c>
      <c r="E139" s="184">
        <v>7</v>
      </c>
      <c r="F139" s="190"/>
      <c r="G139" s="191">
        <f t="shared" si="42"/>
        <v>0</v>
      </c>
      <c r="H139" s="190"/>
      <c r="I139" s="191">
        <f t="shared" si="43"/>
        <v>0</v>
      </c>
      <c r="J139" s="190"/>
      <c r="K139" s="191">
        <f t="shared" si="44"/>
        <v>0</v>
      </c>
      <c r="L139" s="191">
        <v>21</v>
      </c>
      <c r="M139" s="191">
        <f t="shared" si="45"/>
        <v>0</v>
      </c>
      <c r="N139" s="191">
        <v>8.0000000000000004E-4</v>
      </c>
      <c r="O139" s="191">
        <f t="shared" si="46"/>
        <v>0.01</v>
      </c>
      <c r="P139" s="191">
        <v>0</v>
      </c>
      <c r="Q139" s="191">
        <f t="shared" si="47"/>
        <v>0</v>
      </c>
      <c r="R139" s="191"/>
      <c r="S139" s="191"/>
      <c r="T139" s="192">
        <v>0</v>
      </c>
      <c r="U139" s="191">
        <f t="shared" si="48"/>
        <v>0</v>
      </c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 t="s">
        <v>148</v>
      </c>
      <c r="AF139" s="167"/>
      <c r="AG139" s="167"/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</row>
    <row r="140" spans="1:60" ht="22.5" outlineLevel="1" x14ac:dyDescent="0.2">
      <c r="A140" s="168">
        <v>104</v>
      </c>
      <c r="B140" s="178" t="s">
        <v>362</v>
      </c>
      <c r="C140" s="207" t="s">
        <v>363</v>
      </c>
      <c r="D140" s="180" t="s">
        <v>143</v>
      </c>
      <c r="E140" s="184">
        <v>5</v>
      </c>
      <c r="F140" s="190"/>
      <c r="G140" s="191">
        <f t="shared" si="42"/>
        <v>0</v>
      </c>
      <c r="H140" s="190"/>
      <c r="I140" s="191">
        <f t="shared" si="43"/>
        <v>0</v>
      </c>
      <c r="J140" s="190"/>
      <c r="K140" s="191">
        <f t="shared" si="44"/>
        <v>0</v>
      </c>
      <c r="L140" s="191">
        <v>21</v>
      </c>
      <c r="M140" s="191">
        <f t="shared" si="45"/>
        <v>0</v>
      </c>
      <c r="N140" s="191">
        <v>1.7000000000000001E-2</v>
      </c>
      <c r="O140" s="191">
        <f t="shared" si="46"/>
        <v>0.09</v>
      </c>
      <c r="P140" s="191">
        <v>0</v>
      </c>
      <c r="Q140" s="191">
        <f t="shared" si="47"/>
        <v>0</v>
      </c>
      <c r="R140" s="191"/>
      <c r="S140" s="191"/>
      <c r="T140" s="192">
        <v>0</v>
      </c>
      <c r="U140" s="191">
        <f t="shared" si="48"/>
        <v>0</v>
      </c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 t="s">
        <v>148</v>
      </c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</row>
    <row r="141" spans="1:60" ht="22.5" outlineLevel="1" x14ac:dyDescent="0.2">
      <c r="A141" s="168">
        <v>105</v>
      </c>
      <c r="B141" s="178" t="s">
        <v>364</v>
      </c>
      <c r="C141" s="207" t="s">
        <v>365</v>
      </c>
      <c r="D141" s="180" t="s">
        <v>143</v>
      </c>
      <c r="E141" s="184">
        <v>2</v>
      </c>
      <c r="F141" s="190"/>
      <c r="G141" s="191">
        <f t="shared" si="42"/>
        <v>0</v>
      </c>
      <c r="H141" s="190"/>
      <c r="I141" s="191">
        <f t="shared" si="43"/>
        <v>0</v>
      </c>
      <c r="J141" s="190"/>
      <c r="K141" s="191">
        <f t="shared" si="44"/>
        <v>0</v>
      </c>
      <c r="L141" s="191">
        <v>21</v>
      </c>
      <c r="M141" s="191">
        <f t="shared" si="45"/>
        <v>0</v>
      </c>
      <c r="N141" s="191">
        <v>2.1000000000000001E-2</v>
      </c>
      <c r="O141" s="191">
        <f t="shared" si="46"/>
        <v>0.04</v>
      </c>
      <c r="P141" s="191">
        <v>0</v>
      </c>
      <c r="Q141" s="191">
        <f t="shared" si="47"/>
        <v>0</v>
      </c>
      <c r="R141" s="191"/>
      <c r="S141" s="191"/>
      <c r="T141" s="192">
        <v>0</v>
      </c>
      <c r="U141" s="191">
        <f t="shared" si="48"/>
        <v>0</v>
      </c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 t="s">
        <v>148</v>
      </c>
      <c r="AF141" s="167"/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</row>
    <row r="142" spans="1:60" outlineLevel="1" x14ac:dyDescent="0.2">
      <c r="A142" s="168">
        <v>106</v>
      </c>
      <c r="B142" s="178" t="s">
        <v>366</v>
      </c>
      <c r="C142" s="207" t="s">
        <v>367</v>
      </c>
      <c r="D142" s="180" t="s">
        <v>264</v>
      </c>
      <c r="E142" s="184">
        <v>0.1326</v>
      </c>
      <c r="F142" s="190"/>
      <c r="G142" s="191">
        <f t="shared" si="42"/>
        <v>0</v>
      </c>
      <c r="H142" s="190"/>
      <c r="I142" s="191">
        <f t="shared" si="43"/>
        <v>0</v>
      </c>
      <c r="J142" s="190"/>
      <c r="K142" s="191">
        <f t="shared" si="44"/>
        <v>0</v>
      </c>
      <c r="L142" s="191">
        <v>21</v>
      </c>
      <c r="M142" s="191">
        <f t="shared" si="45"/>
        <v>0</v>
      </c>
      <c r="N142" s="191">
        <v>0</v>
      </c>
      <c r="O142" s="191">
        <f t="shared" si="46"/>
        <v>0</v>
      </c>
      <c r="P142" s="191">
        <v>0</v>
      </c>
      <c r="Q142" s="191">
        <f t="shared" si="47"/>
        <v>0</v>
      </c>
      <c r="R142" s="191"/>
      <c r="S142" s="191"/>
      <c r="T142" s="192">
        <v>2.4470000000000001</v>
      </c>
      <c r="U142" s="191">
        <f t="shared" si="48"/>
        <v>0.32</v>
      </c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 t="s">
        <v>238</v>
      </c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</row>
    <row r="143" spans="1:60" x14ac:dyDescent="0.2">
      <c r="A143" s="174" t="s">
        <v>129</v>
      </c>
      <c r="B143" s="179" t="s">
        <v>90</v>
      </c>
      <c r="C143" s="209" t="s">
        <v>91</v>
      </c>
      <c r="D143" s="182"/>
      <c r="E143" s="186"/>
      <c r="F143" s="193"/>
      <c r="G143" s="193">
        <f>SUMIF(AE144:AE150,"&lt;&gt;NOR",G144:G150)</f>
        <v>0</v>
      </c>
      <c r="H143" s="193"/>
      <c r="I143" s="193">
        <f>SUM(I144:I150)</f>
        <v>0</v>
      </c>
      <c r="J143" s="193"/>
      <c r="K143" s="193">
        <f>SUM(K144:K150)</f>
        <v>0</v>
      </c>
      <c r="L143" s="193"/>
      <c r="M143" s="193">
        <f>SUM(M144:M150)</f>
        <v>0</v>
      </c>
      <c r="N143" s="193"/>
      <c r="O143" s="193">
        <f>SUM(O144:O150)</f>
        <v>0.45999999999999996</v>
      </c>
      <c r="P143" s="193"/>
      <c r="Q143" s="193">
        <f>SUM(Q144:Q150)</f>
        <v>0</v>
      </c>
      <c r="R143" s="193"/>
      <c r="S143" s="193"/>
      <c r="T143" s="194"/>
      <c r="U143" s="193">
        <f>SUM(U144:U150)</f>
        <v>23.979999999999997</v>
      </c>
      <c r="AE143" t="s">
        <v>130</v>
      </c>
    </row>
    <row r="144" spans="1:60" outlineLevel="1" x14ac:dyDescent="0.2">
      <c r="A144" s="168">
        <v>107</v>
      </c>
      <c r="B144" s="178" t="s">
        <v>368</v>
      </c>
      <c r="C144" s="207" t="s">
        <v>369</v>
      </c>
      <c r="D144" s="180" t="s">
        <v>133</v>
      </c>
      <c r="E144" s="184">
        <v>19</v>
      </c>
      <c r="F144" s="190"/>
      <c r="G144" s="191">
        <f t="shared" ref="G144:G150" si="49">ROUND(E144*F144,2)</f>
        <v>0</v>
      </c>
      <c r="H144" s="190"/>
      <c r="I144" s="191">
        <f t="shared" ref="I144:I150" si="50">ROUND(E144*H144,2)</f>
        <v>0</v>
      </c>
      <c r="J144" s="190"/>
      <c r="K144" s="191">
        <f t="shared" ref="K144:K150" si="51">ROUND(E144*J144,2)</f>
        <v>0</v>
      </c>
      <c r="L144" s="191">
        <v>21</v>
      </c>
      <c r="M144" s="191">
        <f t="shared" ref="M144:M150" si="52">G144*(1+L144/100)</f>
        <v>0</v>
      </c>
      <c r="N144" s="191">
        <v>4.7499999999999999E-3</v>
      </c>
      <c r="O144" s="191">
        <f t="shared" ref="O144:O150" si="53">ROUND(E144*N144,2)</f>
        <v>0.09</v>
      </c>
      <c r="P144" s="191">
        <v>0</v>
      </c>
      <c r="Q144" s="191">
        <f t="shared" ref="Q144:Q150" si="54">ROUND(E144*P144,2)</f>
        <v>0</v>
      </c>
      <c r="R144" s="191"/>
      <c r="S144" s="191"/>
      <c r="T144" s="192">
        <v>0.97799999999999998</v>
      </c>
      <c r="U144" s="191">
        <f t="shared" ref="U144:U150" si="55">ROUND(E144*T144,2)</f>
        <v>18.579999999999998</v>
      </c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 t="s">
        <v>134</v>
      </c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</row>
    <row r="145" spans="1:60" outlineLevel="1" x14ac:dyDescent="0.2">
      <c r="A145" s="168">
        <v>108</v>
      </c>
      <c r="B145" s="178" t="s">
        <v>370</v>
      </c>
      <c r="C145" s="207" t="s">
        <v>371</v>
      </c>
      <c r="D145" s="180" t="s">
        <v>162</v>
      </c>
      <c r="E145" s="184">
        <v>48</v>
      </c>
      <c r="F145" s="190"/>
      <c r="G145" s="191">
        <f t="shared" si="49"/>
        <v>0</v>
      </c>
      <c r="H145" s="190"/>
      <c r="I145" s="191">
        <f t="shared" si="50"/>
        <v>0</v>
      </c>
      <c r="J145" s="190"/>
      <c r="K145" s="191">
        <f t="shared" si="51"/>
        <v>0</v>
      </c>
      <c r="L145" s="191">
        <v>21</v>
      </c>
      <c r="M145" s="191">
        <f t="shared" si="52"/>
        <v>0</v>
      </c>
      <c r="N145" s="191">
        <v>4.0000000000000003E-5</v>
      </c>
      <c r="O145" s="191">
        <f t="shared" si="53"/>
        <v>0</v>
      </c>
      <c r="P145" s="191">
        <v>0</v>
      </c>
      <c r="Q145" s="191">
        <f t="shared" si="54"/>
        <v>0</v>
      </c>
      <c r="R145" s="191"/>
      <c r="S145" s="191"/>
      <c r="T145" s="192">
        <v>7.0000000000000007E-2</v>
      </c>
      <c r="U145" s="191">
        <f t="shared" si="55"/>
        <v>3.36</v>
      </c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 t="s">
        <v>134</v>
      </c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</row>
    <row r="146" spans="1:60" outlineLevel="1" x14ac:dyDescent="0.2">
      <c r="A146" s="168">
        <v>109</v>
      </c>
      <c r="B146" s="178" t="s">
        <v>372</v>
      </c>
      <c r="C146" s="207" t="s">
        <v>373</v>
      </c>
      <c r="D146" s="180" t="s">
        <v>162</v>
      </c>
      <c r="E146" s="184">
        <v>4.5</v>
      </c>
      <c r="F146" s="190"/>
      <c r="G146" s="191">
        <f t="shared" si="49"/>
        <v>0</v>
      </c>
      <c r="H146" s="190"/>
      <c r="I146" s="191">
        <f t="shared" si="50"/>
        <v>0</v>
      </c>
      <c r="J146" s="190"/>
      <c r="K146" s="191">
        <f t="shared" si="51"/>
        <v>0</v>
      </c>
      <c r="L146" s="191">
        <v>21</v>
      </c>
      <c r="M146" s="191">
        <f t="shared" si="52"/>
        <v>0</v>
      </c>
      <c r="N146" s="191">
        <v>1.0059999999999999E-2</v>
      </c>
      <c r="O146" s="191">
        <f t="shared" si="53"/>
        <v>0.05</v>
      </c>
      <c r="P146" s="191">
        <v>0</v>
      </c>
      <c r="Q146" s="191">
        <f t="shared" si="54"/>
        <v>0</v>
      </c>
      <c r="R146" s="191"/>
      <c r="S146" s="191"/>
      <c r="T146" s="192">
        <v>0.29399999999999998</v>
      </c>
      <c r="U146" s="191">
        <f t="shared" si="55"/>
        <v>1.32</v>
      </c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 t="s">
        <v>134</v>
      </c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</row>
    <row r="147" spans="1:60" outlineLevel="1" x14ac:dyDescent="0.2">
      <c r="A147" s="168">
        <v>110</v>
      </c>
      <c r="B147" s="178" t="s">
        <v>374</v>
      </c>
      <c r="C147" s="207" t="s">
        <v>375</v>
      </c>
      <c r="D147" s="180" t="s">
        <v>133</v>
      </c>
      <c r="E147" s="184">
        <v>19</v>
      </c>
      <c r="F147" s="190"/>
      <c r="G147" s="191">
        <f t="shared" si="49"/>
        <v>0</v>
      </c>
      <c r="H147" s="190"/>
      <c r="I147" s="191">
        <f t="shared" si="50"/>
        <v>0</v>
      </c>
      <c r="J147" s="190"/>
      <c r="K147" s="191">
        <f t="shared" si="51"/>
        <v>0</v>
      </c>
      <c r="L147" s="191">
        <v>21</v>
      </c>
      <c r="M147" s="191">
        <f t="shared" si="52"/>
        <v>0</v>
      </c>
      <c r="N147" s="191">
        <v>8.0000000000000004E-4</v>
      </c>
      <c r="O147" s="191">
        <f t="shared" si="53"/>
        <v>0.02</v>
      </c>
      <c r="P147" s="191">
        <v>0</v>
      </c>
      <c r="Q147" s="191">
        <f t="shared" si="54"/>
        <v>0</v>
      </c>
      <c r="R147" s="191"/>
      <c r="S147" s="191"/>
      <c r="T147" s="192">
        <v>0</v>
      </c>
      <c r="U147" s="191">
        <f t="shared" si="55"/>
        <v>0</v>
      </c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 t="s">
        <v>134</v>
      </c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</row>
    <row r="148" spans="1:60" outlineLevel="1" x14ac:dyDescent="0.2">
      <c r="A148" s="168">
        <v>111</v>
      </c>
      <c r="B148" s="178" t="s">
        <v>376</v>
      </c>
      <c r="C148" s="207" t="s">
        <v>377</v>
      </c>
      <c r="D148" s="180" t="s">
        <v>162</v>
      </c>
      <c r="E148" s="184">
        <v>3</v>
      </c>
      <c r="F148" s="190"/>
      <c r="G148" s="191">
        <f t="shared" si="49"/>
        <v>0</v>
      </c>
      <c r="H148" s="190"/>
      <c r="I148" s="191">
        <f t="shared" si="50"/>
        <v>0</v>
      </c>
      <c r="J148" s="190"/>
      <c r="K148" s="191">
        <f t="shared" si="51"/>
        <v>0</v>
      </c>
      <c r="L148" s="191">
        <v>21</v>
      </c>
      <c r="M148" s="191">
        <f t="shared" si="52"/>
        <v>0</v>
      </c>
      <c r="N148" s="191">
        <v>3.2000000000000003E-4</v>
      </c>
      <c r="O148" s="191">
        <f t="shared" si="53"/>
        <v>0</v>
      </c>
      <c r="P148" s="191">
        <v>0</v>
      </c>
      <c r="Q148" s="191">
        <f t="shared" si="54"/>
        <v>0</v>
      </c>
      <c r="R148" s="191"/>
      <c r="S148" s="191"/>
      <c r="T148" s="192">
        <v>0</v>
      </c>
      <c r="U148" s="191">
        <f t="shared" si="55"/>
        <v>0</v>
      </c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 t="s">
        <v>148</v>
      </c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</row>
    <row r="149" spans="1:60" ht="22.5" outlineLevel="1" x14ac:dyDescent="0.2">
      <c r="A149" s="168">
        <v>112</v>
      </c>
      <c r="B149" s="178" t="s">
        <v>378</v>
      </c>
      <c r="C149" s="207" t="s">
        <v>379</v>
      </c>
      <c r="D149" s="180" t="s">
        <v>133</v>
      </c>
      <c r="E149" s="184">
        <v>21</v>
      </c>
      <c r="F149" s="190"/>
      <c r="G149" s="191">
        <f t="shared" si="49"/>
        <v>0</v>
      </c>
      <c r="H149" s="190"/>
      <c r="I149" s="191">
        <f t="shared" si="50"/>
        <v>0</v>
      </c>
      <c r="J149" s="190"/>
      <c r="K149" s="191">
        <f t="shared" si="51"/>
        <v>0</v>
      </c>
      <c r="L149" s="191">
        <v>21</v>
      </c>
      <c r="M149" s="191">
        <f t="shared" si="52"/>
        <v>0</v>
      </c>
      <c r="N149" s="191">
        <v>1.4200000000000001E-2</v>
      </c>
      <c r="O149" s="191">
        <f t="shared" si="53"/>
        <v>0.3</v>
      </c>
      <c r="P149" s="191">
        <v>0</v>
      </c>
      <c r="Q149" s="191">
        <f t="shared" si="54"/>
        <v>0</v>
      </c>
      <c r="R149" s="191"/>
      <c r="S149" s="191"/>
      <c r="T149" s="192">
        <v>0</v>
      </c>
      <c r="U149" s="191">
        <f t="shared" si="55"/>
        <v>0</v>
      </c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 t="s">
        <v>148</v>
      </c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</row>
    <row r="150" spans="1:60" outlineLevel="1" x14ac:dyDescent="0.2">
      <c r="A150" s="168">
        <v>113</v>
      </c>
      <c r="B150" s="178" t="s">
        <v>380</v>
      </c>
      <c r="C150" s="207" t="s">
        <v>381</v>
      </c>
      <c r="D150" s="180" t="s">
        <v>264</v>
      </c>
      <c r="E150" s="184">
        <v>0.45179999999999998</v>
      </c>
      <c r="F150" s="190"/>
      <c r="G150" s="191">
        <f t="shared" si="49"/>
        <v>0</v>
      </c>
      <c r="H150" s="190"/>
      <c r="I150" s="191">
        <f t="shared" si="50"/>
        <v>0</v>
      </c>
      <c r="J150" s="190"/>
      <c r="K150" s="191">
        <f t="shared" si="51"/>
        <v>0</v>
      </c>
      <c r="L150" s="191">
        <v>21</v>
      </c>
      <c r="M150" s="191">
        <f t="shared" si="52"/>
        <v>0</v>
      </c>
      <c r="N150" s="191">
        <v>0</v>
      </c>
      <c r="O150" s="191">
        <f t="shared" si="53"/>
        <v>0</v>
      </c>
      <c r="P150" s="191">
        <v>0</v>
      </c>
      <c r="Q150" s="191">
        <f t="shared" si="54"/>
        <v>0</v>
      </c>
      <c r="R150" s="191"/>
      <c r="S150" s="191"/>
      <c r="T150" s="192">
        <v>1.5980000000000001</v>
      </c>
      <c r="U150" s="191">
        <f t="shared" si="55"/>
        <v>0.72</v>
      </c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 t="s">
        <v>238</v>
      </c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</row>
    <row r="151" spans="1:60" x14ac:dyDescent="0.2">
      <c r="A151" s="174" t="s">
        <v>129</v>
      </c>
      <c r="B151" s="179" t="s">
        <v>92</v>
      </c>
      <c r="C151" s="209" t="s">
        <v>93</v>
      </c>
      <c r="D151" s="182"/>
      <c r="E151" s="186"/>
      <c r="F151" s="193"/>
      <c r="G151" s="193">
        <f>SUMIF(AE152:AE164,"&lt;&gt;NOR",G152:G164)</f>
        <v>0</v>
      </c>
      <c r="H151" s="193"/>
      <c r="I151" s="193">
        <f>SUM(I152:I164)</f>
        <v>0</v>
      </c>
      <c r="J151" s="193"/>
      <c r="K151" s="193">
        <f>SUM(K152:K164)</f>
        <v>0</v>
      </c>
      <c r="L151" s="193"/>
      <c r="M151" s="193">
        <f>SUM(M152:M164)</f>
        <v>0</v>
      </c>
      <c r="N151" s="193"/>
      <c r="O151" s="193">
        <f>SUM(O152:O164)</f>
        <v>1.35</v>
      </c>
      <c r="P151" s="193"/>
      <c r="Q151" s="193">
        <f>SUM(Q152:Q164)</f>
        <v>0</v>
      </c>
      <c r="R151" s="193"/>
      <c r="S151" s="193"/>
      <c r="T151" s="194"/>
      <c r="U151" s="193">
        <f>SUM(U152:U164)</f>
        <v>91.42</v>
      </c>
      <c r="AE151" t="s">
        <v>130</v>
      </c>
    </row>
    <row r="152" spans="1:60" ht="22.5" outlineLevel="1" x14ac:dyDescent="0.2">
      <c r="A152" s="168">
        <v>114</v>
      </c>
      <c r="B152" s="178" t="s">
        <v>382</v>
      </c>
      <c r="C152" s="207" t="s">
        <v>383</v>
      </c>
      <c r="D152" s="180" t="s">
        <v>143</v>
      </c>
      <c r="E152" s="184">
        <v>9</v>
      </c>
      <c r="F152" s="190"/>
      <c r="G152" s="191">
        <f>ROUND(E152*F152,2)</f>
        <v>0</v>
      </c>
      <c r="H152" s="190"/>
      <c r="I152" s="191">
        <f>ROUND(E152*H152,2)</f>
        <v>0</v>
      </c>
      <c r="J152" s="190"/>
      <c r="K152" s="191">
        <f>ROUND(E152*J152,2)</f>
        <v>0</v>
      </c>
      <c r="L152" s="191">
        <v>21</v>
      </c>
      <c r="M152" s="191">
        <f>G152*(1+L152/100)</f>
        <v>0</v>
      </c>
      <c r="N152" s="191">
        <v>0</v>
      </c>
      <c r="O152" s="191">
        <f>ROUND(E152*N152,2)</f>
        <v>0</v>
      </c>
      <c r="P152" s="191">
        <v>0</v>
      </c>
      <c r="Q152" s="191">
        <f>ROUND(E152*P152,2)</f>
        <v>0</v>
      </c>
      <c r="R152" s="191"/>
      <c r="S152" s="191"/>
      <c r="T152" s="192">
        <v>0.1</v>
      </c>
      <c r="U152" s="191">
        <f>ROUND(E152*T152,2)</f>
        <v>0.9</v>
      </c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 t="s">
        <v>134</v>
      </c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</row>
    <row r="153" spans="1:60" ht="22.5" outlineLevel="1" x14ac:dyDescent="0.2">
      <c r="A153" s="168">
        <v>115</v>
      </c>
      <c r="B153" s="178" t="s">
        <v>384</v>
      </c>
      <c r="C153" s="207" t="s">
        <v>385</v>
      </c>
      <c r="D153" s="180" t="s">
        <v>143</v>
      </c>
      <c r="E153" s="184">
        <v>4</v>
      </c>
      <c r="F153" s="190"/>
      <c r="G153" s="191">
        <f>ROUND(E153*F153,2)</f>
        <v>0</v>
      </c>
      <c r="H153" s="190"/>
      <c r="I153" s="191">
        <f>ROUND(E153*H153,2)</f>
        <v>0</v>
      </c>
      <c r="J153" s="190"/>
      <c r="K153" s="191">
        <f>ROUND(E153*J153,2)</f>
        <v>0</v>
      </c>
      <c r="L153" s="191">
        <v>21</v>
      </c>
      <c r="M153" s="191">
        <f>G153*(1+L153/100)</f>
        <v>0</v>
      </c>
      <c r="N153" s="191">
        <v>0</v>
      </c>
      <c r="O153" s="191">
        <f>ROUND(E153*N153,2)</f>
        <v>0</v>
      </c>
      <c r="P153" s="191">
        <v>0</v>
      </c>
      <c r="Q153" s="191">
        <f>ROUND(E153*P153,2)</f>
        <v>0</v>
      </c>
      <c r="R153" s="191"/>
      <c r="S153" s="191"/>
      <c r="T153" s="192">
        <v>0.11</v>
      </c>
      <c r="U153" s="191">
        <f>ROUND(E153*T153,2)</f>
        <v>0.44</v>
      </c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 t="s">
        <v>134</v>
      </c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</row>
    <row r="154" spans="1:60" ht="22.5" outlineLevel="1" x14ac:dyDescent="0.2">
      <c r="A154" s="168">
        <v>116</v>
      </c>
      <c r="B154" s="178" t="s">
        <v>386</v>
      </c>
      <c r="C154" s="207" t="s">
        <v>387</v>
      </c>
      <c r="D154" s="180" t="s">
        <v>162</v>
      </c>
      <c r="E154" s="184">
        <v>128</v>
      </c>
      <c r="F154" s="190"/>
      <c r="G154" s="191">
        <f>ROUND(E154*F154,2)</f>
        <v>0</v>
      </c>
      <c r="H154" s="190"/>
      <c r="I154" s="191">
        <f>ROUND(E154*H154,2)</f>
        <v>0</v>
      </c>
      <c r="J154" s="190"/>
      <c r="K154" s="191">
        <f>ROUND(E154*J154,2)</f>
        <v>0</v>
      </c>
      <c r="L154" s="191">
        <v>21</v>
      </c>
      <c r="M154" s="191">
        <f>G154*(1+L154/100)</f>
        <v>0</v>
      </c>
      <c r="N154" s="191">
        <v>0</v>
      </c>
      <c r="O154" s="191">
        <f>ROUND(E154*N154,2)</f>
        <v>0</v>
      </c>
      <c r="P154" s="191">
        <v>0</v>
      </c>
      <c r="Q154" s="191">
        <f>ROUND(E154*P154,2)</f>
        <v>0</v>
      </c>
      <c r="R154" s="191"/>
      <c r="S154" s="191"/>
      <c r="T154" s="192">
        <v>0.13</v>
      </c>
      <c r="U154" s="191">
        <f>ROUND(E154*T154,2)</f>
        <v>16.64</v>
      </c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 t="s">
        <v>134</v>
      </c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</row>
    <row r="155" spans="1:60" outlineLevel="1" x14ac:dyDescent="0.2">
      <c r="A155" s="168">
        <v>117</v>
      </c>
      <c r="B155" s="178" t="s">
        <v>388</v>
      </c>
      <c r="C155" s="207" t="s">
        <v>389</v>
      </c>
      <c r="D155" s="180" t="s">
        <v>162</v>
      </c>
      <c r="E155" s="184">
        <v>24</v>
      </c>
      <c r="F155" s="190"/>
      <c r="G155" s="191">
        <f>ROUND(E155*F155,2)</f>
        <v>0</v>
      </c>
      <c r="H155" s="190"/>
      <c r="I155" s="191">
        <f>ROUND(E155*H155,2)</f>
        <v>0</v>
      </c>
      <c r="J155" s="190"/>
      <c r="K155" s="191">
        <f>ROUND(E155*J155,2)</f>
        <v>0</v>
      </c>
      <c r="L155" s="191">
        <v>21</v>
      </c>
      <c r="M155" s="191">
        <f>G155*(1+L155/100)</f>
        <v>0</v>
      </c>
      <c r="N155" s="191">
        <v>0</v>
      </c>
      <c r="O155" s="191">
        <f>ROUND(E155*N155,2)</f>
        <v>0</v>
      </c>
      <c r="P155" s="191">
        <v>0</v>
      </c>
      <c r="Q155" s="191">
        <f>ROUND(E155*P155,2)</f>
        <v>0</v>
      </c>
      <c r="R155" s="191"/>
      <c r="S155" s="191"/>
      <c r="T155" s="192">
        <v>0.10526000000000001</v>
      </c>
      <c r="U155" s="191">
        <f>ROUND(E155*T155,2)</f>
        <v>2.5299999999999998</v>
      </c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 t="s">
        <v>134</v>
      </c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</row>
    <row r="156" spans="1:60" outlineLevel="1" x14ac:dyDescent="0.2">
      <c r="A156" s="168">
        <v>118</v>
      </c>
      <c r="B156" s="178" t="s">
        <v>390</v>
      </c>
      <c r="C156" s="207" t="s">
        <v>391</v>
      </c>
      <c r="D156" s="180" t="s">
        <v>133</v>
      </c>
      <c r="E156" s="184">
        <v>72.63</v>
      </c>
      <c r="F156" s="190"/>
      <c r="G156" s="191">
        <f>ROUND(E156*F156,2)</f>
        <v>0</v>
      </c>
      <c r="H156" s="190"/>
      <c r="I156" s="191">
        <f>ROUND(E156*H156,2)</f>
        <v>0</v>
      </c>
      <c r="J156" s="190"/>
      <c r="K156" s="191">
        <f>ROUND(E156*J156,2)</f>
        <v>0</v>
      </c>
      <c r="L156" s="191">
        <v>21</v>
      </c>
      <c r="M156" s="191">
        <f>G156*(1+L156/100)</f>
        <v>0</v>
      </c>
      <c r="N156" s="191">
        <v>4.6499999999999996E-3</v>
      </c>
      <c r="O156" s="191">
        <f>ROUND(E156*N156,2)</f>
        <v>0.34</v>
      </c>
      <c r="P156" s="191">
        <v>0</v>
      </c>
      <c r="Q156" s="191">
        <f>ROUND(E156*P156,2)</f>
        <v>0</v>
      </c>
      <c r="R156" s="191"/>
      <c r="S156" s="191"/>
      <c r="T156" s="192">
        <v>0.94223000000000001</v>
      </c>
      <c r="U156" s="191">
        <f>ROUND(E156*T156,2)</f>
        <v>68.430000000000007</v>
      </c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 t="s">
        <v>134</v>
      </c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</row>
    <row r="157" spans="1:60" outlineLevel="1" x14ac:dyDescent="0.2">
      <c r="A157" s="168"/>
      <c r="B157" s="178"/>
      <c r="C157" s="208" t="s">
        <v>392</v>
      </c>
      <c r="D157" s="181"/>
      <c r="E157" s="185">
        <v>72.63</v>
      </c>
      <c r="F157" s="191"/>
      <c r="G157" s="191"/>
      <c r="H157" s="191"/>
      <c r="I157" s="191"/>
      <c r="J157" s="191"/>
      <c r="K157" s="191"/>
      <c r="L157" s="191"/>
      <c r="M157" s="191"/>
      <c r="N157" s="191"/>
      <c r="O157" s="191"/>
      <c r="P157" s="191"/>
      <c r="Q157" s="191"/>
      <c r="R157" s="191"/>
      <c r="S157" s="191"/>
      <c r="T157" s="192"/>
      <c r="U157" s="191"/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 t="s">
        <v>136</v>
      </c>
      <c r="AF157" s="167">
        <v>0</v>
      </c>
      <c r="AG157" s="167"/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</row>
    <row r="158" spans="1:60" outlineLevel="1" x14ac:dyDescent="0.2">
      <c r="A158" s="168">
        <v>119</v>
      </c>
      <c r="B158" s="178" t="s">
        <v>393</v>
      </c>
      <c r="C158" s="207" t="s">
        <v>394</v>
      </c>
      <c r="D158" s="180" t="s">
        <v>143</v>
      </c>
      <c r="E158" s="184">
        <v>36</v>
      </c>
      <c r="F158" s="190"/>
      <c r="G158" s="191">
        <f t="shared" ref="G158:G164" si="56">ROUND(E158*F158,2)</f>
        <v>0</v>
      </c>
      <c r="H158" s="190"/>
      <c r="I158" s="191">
        <f t="shared" ref="I158:I164" si="57">ROUND(E158*H158,2)</f>
        <v>0</v>
      </c>
      <c r="J158" s="190"/>
      <c r="K158" s="191">
        <f t="shared" ref="K158:K164" si="58">ROUND(E158*J158,2)</f>
        <v>0</v>
      </c>
      <c r="L158" s="191">
        <v>21</v>
      </c>
      <c r="M158" s="191">
        <f t="shared" ref="M158:M164" si="59">G158*(1+L158/100)</f>
        <v>0</v>
      </c>
      <c r="N158" s="191">
        <v>0</v>
      </c>
      <c r="O158" s="191">
        <f t="shared" ref="O158:O164" si="60">ROUND(E158*N158,2)</f>
        <v>0</v>
      </c>
      <c r="P158" s="191">
        <v>0</v>
      </c>
      <c r="Q158" s="191">
        <f t="shared" ref="Q158:Q164" si="61">ROUND(E158*P158,2)</f>
        <v>0</v>
      </c>
      <c r="R158" s="191"/>
      <c r="S158" s="191"/>
      <c r="T158" s="192">
        <v>9.8300000000000002E-3</v>
      </c>
      <c r="U158" s="191">
        <f t="shared" ref="U158:U164" si="62">ROUND(E158*T158,2)</f>
        <v>0.35</v>
      </c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 t="s">
        <v>134</v>
      </c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</row>
    <row r="159" spans="1:60" outlineLevel="1" x14ac:dyDescent="0.2">
      <c r="A159" s="168">
        <v>120</v>
      </c>
      <c r="B159" s="178" t="s">
        <v>395</v>
      </c>
      <c r="C159" s="207" t="s">
        <v>396</v>
      </c>
      <c r="D159" s="180" t="s">
        <v>143</v>
      </c>
      <c r="E159" s="184">
        <v>5</v>
      </c>
      <c r="F159" s="190"/>
      <c r="G159" s="191">
        <f t="shared" si="56"/>
        <v>0</v>
      </c>
      <c r="H159" s="190"/>
      <c r="I159" s="191">
        <f t="shared" si="57"/>
        <v>0</v>
      </c>
      <c r="J159" s="190"/>
      <c r="K159" s="191">
        <f t="shared" si="58"/>
        <v>0</v>
      </c>
      <c r="L159" s="191">
        <v>21</v>
      </c>
      <c r="M159" s="191">
        <f t="shared" si="59"/>
        <v>0</v>
      </c>
      <c r="N159" s="191">
        <v>3.4000000000000002E-4</v>
      </c>
      <c r="O159" s="191">
        <f t="shared" si="60"/>
        <v>0</v>
      </c>
      <c r="P159" s="191">
        <v>0</v>
      </c>
      <c r="Q159" s="191">
        <f t="shared" si="61"/>
        <v>0</v>
      </c>
      <c r="R159" s="191"/>
      <c r="S159" s="191"/>
      <c r="T159" s="192">
        <v>0</v>
      </c>
      <c r="U159" s="191">
        <f t="shared" si="62"/>
        <v>0</v>
      </c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 t="s">
        <v>148</v>
      </c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</row>
    <row r="160" spans="1:60" outlineLevel="1" x14ac:dyDescent="0.2">
      <c r="A160" s="168">
        <v>121</v>
      </c>
      <c r="B160" s="178" t="s">
        <v>397</v>
      </c>
      <c r="C160" s="207" t="s">
        <v>398</v>
      </c>
      <c r="D160" s="180" t="s">
        <v>162</v>
      </c>
      <c r="E160" s="184">
        <v>36</v>
      </c>
      <c r="F160" s="190"/>
      <c r="G160" s="191">
        <f t="shared" si="56"/>
        <v>0</v>
      </c>
      <c r="H160" s="190"/>
      <c r="I160" s="191">
        <f t="shared" si="57"/>
        <v>0</v>
      </c>
      <c r="J160" s="190"/>
      <c r="K160" s="191">
        <f t="shared" si="58"/>
        <v>0</v>
      </c>
      <c r="L160" s="191">
        <v>21</v>
      </c>
      <c r="M160" s="191">
        <f t="shared" si="59"/>
        <v>0</v>
      </c>
      <c r="N160" s="191">
        <v>2.2000000000000001E-4</v>
      </c>
      <c r="O160" s="191">
        <f t="shared" si="60"/>
        <v>0.01</v>
      </c>
      <c r="P160" s="191">
        <v>0</v>
      </c>
      <c r="Q160" s="191">
        <f t="shared" si="61"/>
        <v>0</v>
      </c>
      <c r="R160" s="191"/>
      <c r="S160" s="191"/>
      <c r="T160" s="192">
        <v>0</v>
      </c>
      <c r="U160" s="191">
        <f t="shared" si="62"/>
        <v>0</v>
      </c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 t="s">
        <v>148</v>
      </c>
      <c r="AF160" s="167"/>
      <c r="AG160" s="167"/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</row>
    <row r="161" spans="1:60" outlineLevel="1" x14ac:dyDescent="0.2">
      <c r="A161" s="168">
        <v>122</v>
      </c>
      <c r="B161" s="178" t="s">
        <v>399</v>
      </c>
      <c r="C161" s="207" t="s">
        <v>400</v>
      </c>
      <c r="D161" s="180" t="s">
        <v>162</v>
      </c>
      <c r="E161" s="184">
        <v>25</v>
      </c>
      <c r="F161" s="190"/>
      <c r="G161" s="191">
        <f t="shared" si="56"/>
        <v>0</v>
      </c>
      <c r="H161" s="190"/>
      <c r="I161" s="191">
        <f t="shared" si="57"/>
        <v>0</v>
      </c>
      <c r="J161" s="190"/>
      <c r="K161" s="191">
        <f t="shared" si="58"/>
        <v>0</v>
      </c>
      <c r="L161" s="191">
        <v>21</v>
      </c>
      <c r="M161" s="191">
        <f t="shared" si="59"/>
        <v>0</v>
      </c>
      <c r="N161" s="191">
        <v>2.2000000000000001E-4</v>
      </c>
      <c r="O161" s="191">
        <f t="shared" si="60"/>
        <v>0.01</v>
      </c>
      <c r="P161" s="191">
        <v>0</v>
      </c>
      <c r="Q161" s="191">
        <f t="shared" si="61"/>
        <v>0</v>
      </c>
      <c r="R161" s="191"/>
      <c r="S161" s="191"/>
      <c r="T161" s="192">
        <v>0</v>
      </c>
      <c r="U161" s="191">
        <f t="shared" si="62"/>
        <v>0</v>
      </c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 t="s">
        <v>148</v>
      </c>
      <c r="AF161" s="167"/>
      <c r="AG161" s="167"/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</row>
    <row r="162" spans="1:60" outlineLevel="1" x14ac:dyDescent="0.2">
      <c r="A162" s="168">
        <v>123</v>
      </c>
      <c r="B162" s="178" t="s">
        <v>401</v>
      </c>
      <c r="C162" s="207" t="s">
        <v>402</v>
      </c>
      <c r="D162" s="180" t="s">
        <v>162</v>
      </c>
      <c r="E162" s="184">
        <v>25</v>
      </c>
      <c r="F162" s="190"/>
      <c r="G162" s="191">
        <f t="shared" si="56"/>
        <v>0</v>
      </c>
      <c r="H162" s="190"/>
      <c r="I162" s="191">
        <f t="shared" si="57"/>
        <v>0</v>
      </c>
      <c r="J162" s="190"/>
      <c r="K162" s="191">
        <f t="shared" si="58"/>
        <v>0</v>
      </c>
      <c r="L162" s="191">
        <v>21</v>
      </c>
      <c r="M162" s="191">
        <f t="shared" si="59"/>
        <v>0</v>
      </c>
      <c r="N162" s="191">
        <v>2.2000000000000001E-4</v>
      </c>
      <c r="O162" s="191">
        <f t="shared" si="60"/>
        <v>0.01</v>
      </c>
      <c r="P162" s="191">
        <v>0</v>
      </c>
      <c r="Q162" s="191">
        <f t="shared" si="61"/>
        <v>0</v>
      </c>
      <c r="R162" s="191"/>
      <c r="S162" s="191"/>
      <c r="T162" s="192">
        <v>0</v>
      </c>
      <c r="U162" s="191">
        <f t="shared" si="62"/>
        <v>0</v>
      </c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 t="s">
        <v>148</v>
      </c>
      <c r="AF162" s="167"/>
      <c r="AG162" s="167"/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</row>
    <row r="163" spans="1:60" outlineLevel="1" x14ac:dyDescent="0.2">
      <c r="A163" s="168">
        <v>124</v>
      </c>
      <c r="B163" s="178" t="s">
        <v>403</v>
      </c>
      <c r="C163" s="207" t="s">
        <v>404</v>
      </c>
      <c r="D163" s="180" t="s">
        <v>133</v>
      </c>
      <c r="E163" s="184">
        <v>80</v>
      </c>
      <c r="F163" s="190"/>
      <c r="G163" s="191">
        <f t="shared" si="56"/>
        <v>0</v>
      </c>
      <c r="H163" s="190"/>
      <c r="I163" s="191">
        <f t="shared" si="57"/>
        <v>0</v>
      </c>
      <c r="J163" s="190"/>
      <c r="K163" s="191">
        <f t="shared" si="58"/>
        <v>0</v>
      </c>
      <c r="L163" s="191">
        <v>21</v>
      </c>
      <c r="M163" s="191">
        <f t="shared" si="59"/>
        <v>0</v>
      </c>
      <c r="N163" s="191">
        <v>1.2200000000000001E-2</v>
      </c>
      <c r="O163" s="191">
        <f t="shared" si="60"/>
        <v>0.98</v>
      </c>
      <c r="P163" s="191">
        <v>0</v>
      </c>
      <c r="Q163" s="191">
        <f t="shared" si="61"/>
        <v>0</v>
      </c>
      <c r="R163" s="191"/>
      <c r="S163" s="191"/>
      <c r="T163" s="192">
        <v>0</v>
      </c>
      <c r="U163" s="191">
        <f t="shared" si="62"/>
        <v>0</v>
      </c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 t="s">
        <v>148</v>
      </c>
      <c r="AF163" s="167"/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</row>
    <row r="164" spans="1:60" outlineLevel="1" x14ac:dyDescent="0.2">
      <c r="A164" s="168">
        <v>125</v>
      </c>
      <c r="B164" s="178" t="s">
        <v>405</v>
      </c>
      <c r="C164" s="207" t="s">
        <v>406</v>
      </c>
      <c r="D164" s="180" t="s">
        <v>264</v>
      </c>
      <c r="E164" s="184">
        <v>1.3343499999999999</v>
      </c>
      <c r="F164" s="190"/>
      <c r="G164" s="191">
        <f t="shared" si="56"/>
        <v>0</v>
      </c>
      <c r="H164" s="190"/>
      <c r="I164" s="191">
        <f t="shared" si="57"/>
        <v>0</v>
      </c>
      <c r="J164" s="190"/>
      <c r="K164" s="191">
        <f t="shared" si="58"/>
        <v>0</v>
      </c>
      <c r="L164" s="191">
        <v>21</v>
      </c>
      <c r="M164" s="191">
        <f t="shared" si="59"/>
        <v>0</v>
      </c>
      <c r="N164" s="191">
        <v>0</v>
      </c>
      <c r="O164" s="191">
        <f t="shared" si="60"/>
        <v>0</v>
      </c>
      <c r="P164" s="191">
        <v>0</v>
      </c>
      <c r="Q164" s="191">
        <f t="shared" si="61"/>
        <v>0</v>
      </c>
      <c r="R164" s="191"/>
      <c r="S164" s="191"/>
      <c r="T164" s="192">
        <v>1.5980000000000001</v>
      </c>
      <c r="U164" s="191">
        <f t="shared" si="62"/>
        <v>2.13</v>
      </c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 t="s">
        <v>238</v>
      </c>
      <c r="AF164" s="167"/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</row>
    <row r="165" spans="1:60" x14ac:dyDescent="0.2">
      <c r="A165" s="174" t="s">
        <v>129</v>
      </c>
      <c r="B165" s="179" t="s">
        <v>94</v>
      </c>
      <c r="C165" s="209" t="s">
        <v>95</v>
      </c>
      <c r="D165" s="182"/>
      <c r="E165" s="186"/>
      <c r="F165" s="193"/>
      <c r="G165" s="193">
        <f>SUMIF(AE166:AE166,"&lt;&gt;NOR",G166:G166)</f>
        <v>0</v>
      </c>
      <c r="H165" s="193"/>
      <c r="I165" s="193">
        <f>SUM(I166:I166)</f>
        <v>0</v>
      </c>
      <c r="J165" s="193"/>
      <c r="K165" s="193">
        <f>SUM(K166:K166)</f>
        <v>0</v>
      </c>
      <c r="L165" s="193"/>
      <c r="M165" s="193">
        <f>SUM(M166:M166)</f>
        <v>0</v>
      </c>
      <c r="N165" s="193"/>
      <c r="O165" s="193">
        <f>SUM(O166:O166)</f>
        <v>0</v>
      </c>
      <c r="P165" s="193"/>
      <c r="Q165" s="193">
        <f>SUM(Q166:Q166)</f>
        <v>0</v>
      </c>
      <c r="R165" s="193"/>
      <c r="S165" s="193"/>
      <c r="T165" s="194"/>
      <c r="U165" s="193">
        <f>SUM(U166:U166)</f>
        <v>1.26</v>
      </c>
      <c r="AE165" t="s">
        <v>130</v>
      </c>
    </row>
    <row r="166" spans="1:60" outlineLevel="1" x14ac:dyDescent="0.2">
      <c r="A166" s="168">
        <v>126</v>
      </c>
      <c r="B166" s="178" t="s">
        <v>407</v>
      </c>
      <c r="C166" s="207" t="s">
        <v>408</v>
      </c>
      <c r="D166" s="180" t="s">
        <v>133</v>
      </c>
      <c r="E166" s="184">
        <v>4.4000000000000004</v>
      </c>
      <c r="F166" s="190"/>
      <c r="G166" s="191">
        <f>ROUND(E166*F166,2)</f>
        <v>0</v>
      </c>
      <c r="H166" s="190"/>
      <c r="I166" s="191">
        <f>ROUND(E166*H166,2)</f>
        <v>0</v>
      </c>
      <c r="J166" s="190"/>
      <c r="K166" s="191">
        <f>ROUND(E166*J166,2)</f>
        <v>0</v>
      </c>
      <c r="L166" s="191">
        <v>21</v>
      </c>
      <c r="M166" s="191">
        <f>G166*(1+L166/100)</f>
        <v>0</v>
      </c>
      <c r="N166" s="191">
        <v>2.4000000000000001E-4</v>
      </c>
      <c r="O166" s="191">
        <f>ROUND(E166*N166,2)</f>
        <v>0</v>
      </c>
      <c r="P166" s="191">
        <v>0</v>
      </c>
      <c r="Q166" s="191">
        <f>ROUND(E166*P166,2)</f>
        <v>0</v>
      </c>
      <c r="R166" s="191"/>
      <c r="S166" s="191"/>
      <c r="T166" s="192">
        <v>0.28699999999999998</v>
      </c>
      <c r="U166" s="191">
        <f>ROUND(E166*T166,2)</f>
        <v>1.26</v>
      </c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 t="s">
        <v>134</v>
      </c>
      <c r="AF166" s="167"/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</row>
    <row r="167" spans="1:60" x14ac:dyDescent="0.2">
      <c r="A167" s="174" t="s">
        <v>129</v>
      </c>
      <c r="B167" s="179" t="s">
        <v>96</v>
      </c>
      <c r="C167" s="209" t="s">
        <v>97</v>
      </c>
      <c r="D167" s="182"/>
      <c r="E167" s="186"/>
      <c r="F167" s="193"/>
      <c r="G167" s="193">
        <f>SUMIF(AE168:AE170,"&lt;&gt;NOR",G168:G170)</f>
        <v>0</v>
      </c>
      <c r="H167" s="193"/>
      <c r="I167" s="193">
        <f>SUM(I168:I170)</f>
        <v>0</v>
      </c>
      <c r="J167" s="193"/>
      <c r="K167" s="193">
        <f>SUM(K168:K170)</f>
        <v>0</v>
      </c>
      <c r="L167" s="193"/>
      <c r="M167" s="193">
        <f>SUM(M168:M170)</f>
        <v>0</v>
      </c>
      <c r="N167" s="193"/>
      <c r="O167" s="193">
        <f>SUM(O168:O170)</f>
        <v>0.02</v>
      </c>
      <c r="P167" s="193"/>
      <c r="Q167" s="193">
        <f>SUM(Q168:Q170)</f>
        <v>0</v>
      </c>
      <c r="R167" s="193"/>
      <c r="S167" s="193"/>
      <c r="T167" s="194"/>
      <c r="U167" s="193">
        <f>SUM(U168:U170)</f>
        <v>17.440000000000001</v>
      </c>
      <c r="AE167" t="s">
        <v>130</v>
      </c>
    </row>
    <row r="168" spans="1:60" outlineLevel="1" x14ac:dyDescent="0.2">
      <c r="A168" s="168">
        <v>127</v>
      </c>
      <c r="B168" s="178" t="s">
        <v>409</v>
      </c>
      <c r="C168" s="207" t="s">
        <v>410</v>
      </c>
      <c r="D168" s="180" t="s">
        <v>133</v>
      </c>
      <c r="E168" s="184">
        <v>62.5</v>
      </c>
      <c r="F168" s="190"/>
      <c r="G168" s="191">
        <f>ROUND(E168*F168,2)</f>
        <v>0</v>
      </c>
      <c r="H168" s="190"/>
      <c r="I168" s="191">
        <f>ROUND(E168*H168,2)</f>
        <v>0</v>
      </c>
      <c r="J168" s="190"/>
      <c r="K168" s="191">
        <f>ROUND(E168*J168,2)</f>
        <v>0</v>
      </c>
      <c r="L168" s="191">
        <v>21</v>
      </c>
      <c r="M168" s="191">
        <f>G168*(1+L168/100)</f>
        <v>0</v>
      </c>
      <c r="N168" s="191">
        <v>0</v>
      </c>
      <c r="O168" s="191">
        <f>ROUND(E168*N168,2)</f>
        <v>0</v>
      </c>
      <c r="P168" s="191">
        <v>0</v>
      </c>
      <c r="Q168" s="191">
        <f>ROUND(E168*P168,2)</f>
        <v>0</v>
      </c>
      <c r="R168" s="191"/>
      <c r="S168" s="191"/>
      <c r="T168" s="192">
        <v>6.9709999999999994E-2</v>
      </c>
      <c r="U168" s="191">
        <f>ROUND(E168*T168,2)</f>
        <v>4.3600000000000003</v>
      </c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 t="s">
        <v>134</v>
      </c>
      <c r="AF168" s="167"/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</row>
    <row r="169" spans="1:60" outlineLevel="1" x14ac:dyDescent="0.2">
      <c r="A169" s="168">
        <v>128</v>
      </c>
      <c r="B169" s="178" t="s">
        <v>411</v>
      </c>
      <c r="C169" s="207" t="s">
        <v>412</v>
      </c>
      <c r="D169" s="180" t="s">
        <v>133</v>
      </c>
      <c r="E169" s="184">
        <v>92.5</v>
      </c>
      <c r="F169" s="190"/>
      <c r="G169" s="191">
        <f>ROUND(E169*F169,2)</f>
        <v>0</v>
      </c>
      <c r="H169" s="190"/>
      <c r="I169" s="191">
        <f>ROUND(E169*H169,2)</f>
        <v>0</v>
      </c>
      <c r="J169" s="190"/>
      <c r="K169" s="191">
        <f>ROUND(E169*J169,2)</f>
        <v>0</v>
      </c>
      <c r="L169" s="191">
        <v>21</v>
      </c>
      <c r="M169" s="191">
        <f>G169*(1+L169/100)</f>
        <v>0</v>
      </c>
      <c r="N169" s="191">
        <v>6.9999999999999994E-5</v>
      </c>
      <c r="O169" s="191">
        <f>ROUND(E169*N169,2)</f>
        <v>0.01</v>
      </c>
      <c r="P169" s="191">
        <v>0</v>
      </c>
      <c r="Q169" s="191">
        <f>ROUND(E169*P169,2)</f>
        <v>0</v>
      </c>
      <c r="R169" s="191"/>
      <c r="S169" s="191"/>
      <c r="T169" s="192">
        <v>3.2480000000000002E-2</v>
      </c>
      <c r="U169" s="191">
        <f>ROUND(E169*T169,2)</f>
        <v>3</v>
      </c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 t="s">
        <v>134</v>
      </c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</row>
    <row r="170" spans="1:60" outlineLevel="1" x14ac:dyDescent="0.2">
      <c r="A170" s="168">
        <v>129</v>
      </c>
      <c r="B170" s="178" t="s">
        <v>413</v>
      </c>
      <c r="C170" s="207" t="s">
        <v>414</v>
      </c>
      <c r="D170" s="180" t="s">
        <v>133</v>
      </c>
      <c r="E170" s="184">
        <v>92.5</v>
      </c>
      <c r="F170" s="190"/>
      <c r="G170" s="191">
        <f>ROUND(E170*F170,2)</f>
        <v>0</v>
      </c>
      <c r="H170" s="190"/>
      <c r="I170" s="191">
        <f>ROUND(E170*H170,2)</f>
        <v>0</v>
      </c>
      <c r="J170" s="190"/>
      <c r="K170" s="191">
        <f>ROUND(E170*J170,2)</f>
        <v>0</v>
      </c>
      <c r="L170" s="191">
        <v>21</v>
      </c>
      <c r="M170" s="191">
        <f>G170*(1+L170/100)</f>
        <v>0</v>
      </c>
      <c r="N170" s="191">
        <v>1.6000000000000001E-4</v>
      </c>
      <c r="O170" s="191">
        <f>ROUND(E170*N170,2)</f>
        <v>0.01</v>
      </c>
      <c r="P170" s="191">
        <v>0</v>
      </c>
      <c r="Q170" s="191">
        <f>ROUND(E170*P170,2)</f>
        <v>0</v>
      </c>
      <c r="R170" s="191"/>
      <c r="S170" s="191"/>
      <c r="T170" s="192">
        <v>0.10902000000000001</v>
      </c>
      <c r="U170" s="191">
        <f>ROUND(E170*T170,2)</f>
        <v>10.08</v>
      </c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 t="s">
        <v>134</v>
      </c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</row>
    <row r="171" spans="1:60" x14ac:dyDescent="0.2">
      <c r="A171" s="174" t="s">
        <v>129</v>
      </c>
      <c r="B171" s="179" t="s">
        <v>98</v>
      </c>
      <c r="C171" s="209" t="s">
        <v>99</v>
      </c>
      <c r="D171" s="182"/>
      <c r="E171" s="186"/>
      <c r="F171" s="193"/>
      <c r="G171" s="193">
        <f>SUMIF(AE172:AE173,"&lt;&gt;NOR",G172:G173)</f>
        <v>0</v>
      </c>
      <c r="H171" s="193"/>
      <c r="I171" s="193">
        <f>SUM(I172:I173)</f>
        <v>0</v>
      </c>
      <c r="J171" s="193"/>
      <c r="K171" s="193">
        <f>SUM(K172:K173)</f>
        <v>0</v>
      </c>
      <c r="L171" s="193"/>
      <c r="M171" s="193">
        <f>SUM(M172:M173)</f>
        <v>0</v>
      </c>
      <c r="N171" s="193"/>
      <c r="O171" s="193">
        <f>SUM(O172:O173)</f>
        <v>0.03</v>
      </c>
      <c r="P171" s="193"/>
      <c r="Q171" s="193">
        <f>SUM(Q172:Q173)</f>
        <v>0</v>
      </c>
      <c r="R171" s="193"/>
      <c r="S171" s="193"/>
      <c r="T171" s="194"/>
      <c r="U171" s="193">
        <f>SUM(U172:U173)</f>
        <v>1.61</v>
      </c>
      <c r="AE171" t="s">
        <v>130</v>
      </c>
    </row>
    <row r="172" spans="1:60" ht="22.5" outlineLevel="1" x14ac:dyDescent="0.2">
      <c r="A172" s="168">
        <v>130</v>
      </c>
      <c r="B172" s="178" t="s">
        <v>415</v>
      </c>
      <c r="C172" s="207" t="s">
        <v>416</v>
      </c>
      <c r="D172" s="180" t="s">
        <v>133</v>
      </c>
      <c r="E172" s="184">
        <v>2.52</v>
      </c>
      <c r="F172" s="190"/>
      <c r="G172" s="191">
        <f>ROUND(E172*F172,2)</f>
        <v>0</v>
      </c>
      <c r="H172" s="190"/>
      <c r="I172" s="191">
        <f>ROUND(E172*H172,2)</f>
        <v>0</v>
      </c>
      <c r="J172" s="190"/>
      <c r="K172" s="191">
        <f>ROUND(E172*J172,2)</f>
        <v>0</v>
      </c>
      <c r="L172" s="191">
        <v>21</v>
      </c>
      <c r="M172" s="191">
        <f>G172*(1+L172/100)</f>
        <v>0</v>
      </c>
      <c r="N172" s="191">
        <v>1.285E-2</v>
      </c>
      <c r="O172" s="191">
        <f>ROUND(E172*N172,2)</f>
        <v>0.03</v>
      </c>
      <c r="P172" s="191">
        <v>0</v>
      </c>
      <c r="Q172" s="191">
        <f>ROUND(E172*P172,2)</f>
        <v>0</v>
      </c>
      <c r="R172" s="191"/>
      <c r="S172" s="191"/>
      <c r="T172" s="192">
        <v>0.63800000000000001</v>
      </c>
      <c r="U172" s="191">
        <f>ROUND(E172*T172,2)</f>
        <v>1.61</v>
      </c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 t="s">
        <v>134</v>
      </c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</row>
    <row r="173" spans="1:60" outlineLevel="1" x14ac:dyDescent="0.2">
      <c r="A173" s="168"/>
      <c r="B173" s="178"/>
      <c r="C173" s="208" t="s">
        <v>417</v>
      </c>
      <c r="D173" s="181"/>
      <c r="E173" s="185">
        <v>2.52</v>
      </c>
      <c r="F173" s="191"/>
      <c r="G173" s="191"/>
      <c r="H173" s="191"/>
      <c r="I173" s="191"/>
      <c r="J173" s="191"/>
      <c r="K173" s="191"/>
      <c r="L173" s="191"/>
      <c r="M173" s="191"/>
      <c r="N173" s="191"/>
      <c r="O173" s="191"/>
      <c r="P173" s="191"/>
      <c r="Q173" s="191"/>
      <c r="R173" s="191"/>
      <c r="S173" s="191"/>
      <c r="T173" s="192"/>
      <c r="U173" s="191"/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 t="s">
        <v>136</v>
      </c>
      <c r="AF173" s="167">
        <v>0</v>
      </c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</row>
    <row r="174" spans="1:60" x14ac:dyDescent="0.2">
      <c r="A174" s="174" t="s">
        <v>129</v>
      </c>
      <c r="B174" s="179" t="s">
        <v>100</v>
      </c>
      <c r="C174" s="209" t="s">
        <v>101</v>
      </c>
      <c r="D174" s="182"/>
      <c r="E174" s="186"/>
      <c r="F174" s="193"/>
      <c r="G174" s="193">
        <f>SUMIF(AE175:AE175,"&lt;&gt;NOR",G175:G175)</f>
        <v>0</v>
      </c>
      <c r="H174" s="193"/>
      <c r="I174" s="193">
        <f>SUM(I175:I175)</f>
        <v>0</v>
      </c>
      <c r="J174" s="193"/>
      <c r="K174" s="193">
        <f>SUM(K175:K175)</f>
        <v>0</v>
      </c>
      <c r="L174" s="193"/>
      <c r="M174" s="193">
        <f>SUM(M175:M175)</f>
        <v>0</v>
      </c>
      <c r="N174" s="193"/>
      <c r="O174" s="193">
        <f>SUM(O175:O175)</f>
        <v>0</v>
      </c>
      <c r="P174" s="193"/>
      <c r="Q174" s="193">
        <f>SUM(Q175:Q175)</f>
        <v>0</v>
      </c>
      <c r="R174" s="193"/>
      <c r="S174" s="193"/>
      <c r="T174" s="194"/>
      <c r="U174" s="193">
        <f>SUM(U175:U175)</f>
        <v>0.18</v>
      </c>
      <c r="AE174" t="s">
        <v>130</v>
      </c>
    </row>
    <row r="175" spans="1:60" outlineLevel="1" x14ac:dyDescent="0.2">
      <c r="A175" s="168">
        <v>131</v>
      </c>
      <c r="B175" s="214">
        <v>21001</v>
      </c>
      <c r="C175" s="207" t="s">
        <v>471</v>
      </c>
      <c r="D175" s="180" t="s">
        <v>472</v>
      </c>
      <c r="E175" s="184">
        <v>1</v>
      </c>
      <c r="F175" s="190"/>
      <c r="G175" s="191">
        <f t="shared" ref="G175" si="63">ROUND(E175*F175,2)</f>
        <v>0</v>
      </c>
      <c r="H175" s="190"/>
      <c r="I175" s="191">
        <f t="shared" ref="I175" si="64">ROUND(E175*H175,2)</f>
        <v>0</v>
      </c>
      <c r="J175" s="190"/>
      <c r="K175" s="191">
        <f t="shared" ref="K175" si="65">ROUND(E175*J175,2)</f>
        <v>0</v>
      </c>
      <c r="L175" s="191">
        <v>21</v>
      </c>
      <c r="M175" s="191">
        <f t="shared" ref="M175" si="66">G175*(1+L175/100)</f>
        <v>0</v>
      </c>
      <c r="N175" s="191">
        <v>4.0000000000000003E-5</v>
      </c>
      <c r="O175" s="191">
        <f t="shared" ref="O175" si="67">ROUND(E175*N175,2)</f>
        <v>0</v>
      </c>
      <c r="P175" s="191">
        <v>0</v>
      </c>
      <c r="Q175" s="191">
        <f t="shared" ref="Q175" si="68">ROUND(E175*P175,2)</f>
        <v>0</v>
      </c>
      <c r="R175" s="191"/>
      <c r="S175" s="191"/>
      <c r="T175" s="192">
        <v>0.18</v>
      </c>
      <c r="U175" s="191">
        <f t="shared" ref="U175" si="69">ROUND(E175*T175,2)</f>
        <v>0.18</v>
      </c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 t="s">
        <v>134</v>
      </c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</row>
    <row r="176" spans="1:60" x14ac:dyDescent="0.2">
      <c r="A176" s="174" t="s">
        <v>129</v>
      </c>
      <c r="B176" s="179" t="s">
        <v>102</v>
      </c>
      <c r="C176" s="209" t="s">
        <v>103</v>
      </c>
      <c r="D176" s="182"/>
      <c r="E176" s="186"/>
      <c r="F176" s="193"/>
      <c r="G176" s="193">
        <f>SUMIF(AE177:AE185,"&lt;&gt;NOR",G177:G185)</f>
        <v>0</v>
      </c>
      <c r="H176" s="193"/>
      <c r="I176" s="193">
        <f>SUM(I177:I185)</f>
        <v>0</v>
      </c>
      <c r="J176" s="193"/>
      <c r="K176" s="193">
        <f>SUM(K177:K185)</f>
        <v>0</v>
      </c>
      <c r="L176" s="193"/>
      <c r="M176" s="193">
        <f>SUM(M177:M185)</f>
        <v>0</v>
      </c>
      <c r="N176" s="193"/>
      <c r="O176" s="193">
        <f>SUM(O177:O185)</f>
        <v>0</v>
      </c>
      <c r="P176" s="193"/>
      <c r="Q176" s="193">
        <f>SUM(Q177:Q185)</f>
        <v>0</v>
      </c>
      <c r="R176" s="193"/>
      <c r="S176" s="193"/>
      <c r="T176" s="194"/>
      <c r="U176" s="193">
        <f>SUM(U177:U185)</f>
        <v>65.31</v>
      </c>
      <c r="AE176" t="s">
        <v>130</v>
      </c>
    </row>
    <row r="177" spans="1:60" outlineLevel="1" x14ac:dyDescent="0.2">
      <c r="A177" s="168">
        <v>132</v>
      </c>
      <c r="B177" s="178" t="s">
        <v>418</v>
      </c>
      <c r="C177" s="207" t="s">
        <v>419</v>
      </c>
      <c r="D177" s="180" t="s">
        <v>264</v>
      </c>
      <c r="E177" s="184">
        <v>15.497540000000001</v>
      </c>
      <c r="F177" s="190"/>
      <c r="G177" s="191">
        <f t="shared" ref="G177:G185" si="70">ROUND(E177*F177,2)</f>
        <v>0</v>
      </c>
      <c r="H177" s="190"/>
      <c r="I177" s="191">
        <f t="shared" ref="I177:I185" si="71">ROUND(E177*H177,2)</f>
        <v>0</v>
      </c>
      <c r="J177" s="190"/>
      <c r="K177" s="191">
        <f t="shared" ref="K177:K185" si="72">ROUND(E177*J177,2)</f>
        <v>0</v>
      </c>
      <c r="L177" s="191">
        <v>21</v>
      </c>
      <c r="M177" s="191">
        <f t="shared" ref="M177:M185" si="73">G177*(1+L177/100)</f>
        <v>0</v>
      </c>
      <c r="N177" s="191">
        <v>0</v>
      </c>
      <c r="O177" s="191">
        <f t="shared" ref="O177:O185" si="74">ROUND(E177*N177,2)</f>
        <v>0</v>
      </c>
      <c r="P177" s="191">
        <v>0</v>
      </c>
      <c r="Q177" s="191">
        <f t="shared" ref="Q177:Q185" si="75">ROUND(E177*P177,2)</f>
        <v>0</v>
      </c>
      <c r="R177" s="191"/>
      <c r="S177" s="191"/>
      <c r="T177" s="192">
        <v>0.16400000000000001</v>
      </c>
      <c r="U177" s="191">
        <f t="shared" ref="U177:U185" si="76">ROUND(E177*T177,2)</f>
        <v>2.54</v>
      </c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 t="s">
        <v>420</v>
      </c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</row>
    <row r="178" spans="1:60" outlineLevel="1" x14ac:dyDescent="0.2">
      <c r="A178" s="168">
        <v>133</v>
      </c>
      <c r="B178" s="178" t="s">
        <v>421</v>
      </c>
      <c r="C178" s="207" t="s">
        <v>422</v>
      </c>
      <c r="D178" s="180" t="s">
        <v>264</v>
      </c>
      <c r="E178" s="184">
        <v>15.497540000000001</v>
      </c>
      <c r="F178" s="190"/>
      <c r="G178" s="191">
        <f t="shared" si="70"/>
        <v>0</v>
      </c>
      <c r="H178" s="190"/>
      <c r="I178" s="191">
        <f t="shared" si="71"/>
        <v>0</v>
      </c>
      <c r="J178" s="190"/>
      <c r="K178" s="191">
        <f t="shared" si="72"/>
        <v>0</v>
      </c>
      <c r="L178" s="191">
        <v>21</v>
      </c>
      <c r="M178" s="191">
        <f t="shared" si="73"/>
        <v>0</v>
      </c>
      <c r="N178" s="191">
        <v>0</v>
      </c>
      <c r="O178" s="191">
        <f t="shared" si="74"/>
        <v>0</v>
      </c>
      <c r="P178" s="191">
        <v>0</v>
      </c>
      <c r="Q178" s="191">
        <f t="shared" si="75"/>
        <v>0</v>
      </c>
      <c r="R178" s="191"/>
      <c r="S178" s="191"/>
      <c r="T178" s="192">
        <v>0</v>
      </c>
      <c r="U178" s="191">
        <f t="shared" si="76"/>
        <v>0</v>
      </c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 t="s">
        <v>420</v>
      </c>
      <c r="AF178" s="167"/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</row>
    <row r="179" spans="1:60" outlineLevel="1" x14ac:dyDescent="0.2">
      <c r="A179" s="168">
        <v>134</v>
      </c>
      <c r="B179" s="178" t="s">
        <v>423</v>
      </c>
      <c r="C179" s="207" t="s">
        <v>424</v>
      </c>
      <c r="D179" s="180" t="s">
        <v>264</v>
      </c>
      <c r="E179" s="184">
        <v>15.497540000000001</v>
      </c>
      <c r="F179" s="190"/>
      <c r="G179" s="191">
        <f t="shared" si="70"/>
        <v>0</v>
      </c>
      <c r="H179" s="190"/>
      <c r="I179" s="191">
        <f t="shared" si="71"/>
        <v>0</v>
      </c>
      <c r="J179" s="190"/>
      <c r="K179" s="191">
        <f t="shared" si="72"/>
        <v>0</v>
      </c>
      <c r="L179" s="191">
        <v>21</v>
      </c>
      <c r="M179" s="191">
        <f t="shared" si="73"/>
        <v>0</v>
      </c>
      <c r="N179" s="191">
        <v>0</v>
      </c>
      <c r="O179" s="191">
        <f t="shared" si="74"/>
        <v>0</v>
      </c>
      <c r="P179" s="191">
        <v>0</v>
      </c>
      <c r="Q179" s="191">
        <f t="shared" si="75"/>
        <v>0</v>
      </c>
      <c r="R179" s="191"/>
      <c r="S179" s="191"/>
      <c r="T179" s="192">
        <v>0.85799999999999998</v>
      </c>
      <c r="U179" s="191">
        <f t="shared" si="76"/>
        <v>13.3</v>
      </c>
      <c r="V179" s="167"/>
      <c r="W179" s="167"/>
      <c r="X179" s="167"/>
      <c r="Y179" s="167"/>
      <c r="Z179" s="167"/>
      <c r="AA179" s="167"/>
      <c r="AB179" s="167"/>
      <c r="AC179" s="167"/>
      <c r="AD179" s="167"/>
      <c r="AE179" s="167" t="s">
        <v>420</v>
      </c>
      <c r="AF179" s="167"/>
      <c r="AG179" s="167"/>
      <c r="AH179" s="167"/>
      <c r="AI179" s="167"/>
      <c r="AJ179" s="167"/>
      <c r="AK179" s="167"/>
      <c r="AL179" s="167"/>
      <c r="AM179" s="167"/>
      <c r="AN179" s="167"/>
      <c r="AO179" s="167"/>
      <c r="AP179" s="167"/>
      <c r="AQ179" s="167"/>
      <c r="AR179" s="167"/>
      <c r="AS179" s="167"/>
      <c r="AT179" s="167"/>
      <c r="AU179" s="167"/>
      <c r="AV179" s="167"/>
      <c r="AW179" s="167"/>
      <c r="AX179" s="167"/>
      <c r="AY179" s="167"/>
      <c r="AZ179" s="167"/>
      <c r="BA179" s="167"/>
      <c r="BB179" s="167"/>
      <c r="BC179" s="167"/>
      <c r="BD179" s="167"/>
      <c r="BE179" s="167"/>
      <c r="BF179" s="167"/>
      <c r="BG179" s="167"/>
      <c r="BH179" s="167"/>
    </row>
    <row r="180" spans="1:60" outlineLevel="1" x14ac:dyDescent="0.2">
      <c r="A180" s="168">
        <v>135</v>
      </c>
      <c r="B180" s="178" t="s">
        <v>425</v>
      </c>
      <c r="C180" s="207" t="s">
        <v>426</v>
      </c>
      <c r="D180" s="180" t="s">
        <v>264</v>
      </c>
      <c r="E180" s="184">
        <v>15.497540000000001</v>
      </c>
      <c r="F180" s="190"/>
      <c r="G180" s="191">
        <f t="shared" si="70"/>
        <v>0</v>
      </c>
      <c r="H180" s="190"/>
      <c r="I180" s="191">
        <f t="shared" si="71"/>
        <v>0</v>
      </c>
      <c r="J180" s="190"/>
      <c r="K180" s="191">
        <f t="shared" si="72"/>
        <v>0</v>
      </c>
      <c r="L180" s="191">
        <v>21</v>
      </c>
      <c r="M180" s="191">
        <f t="shared" si="73"/>
        <v>0</v>
      </c>
      <c r="N180" s="191">
        <v>0</v>
      </c>
      <c r="O180" s="191">
        <f t="shared" si="74"/>
        <v>0</v>
      </c>
      <c r="P180" s="191">
        <v>0</v>
      </c>
      <c r="Q180" s="191">
        <f t="shared" si="75"/>
        <v>0</v>
      </c>
      <c r="R180" s="191"/>
      <c r="S180" s="191"/>
      <c r="T180" s="192">
        <v>0.68799999999999994</v>
      </c>
      <c r="U180" s="191">
        <f t="shared" si="76"/>
        <v>10.66</v>
      </c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 t="s">
        <v>420</v>
      </c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</row>
    <row r="181" spans="1:60" outlineLevel="1" x14ac:dyDescent="0.2">
      <c r="A181" s="168">
        <v>136</v>
      </c>
      <c r="B181" s="178" t="s">
        <v>427</v>
      </c>
      <c r="C181" s="207" t="s">
        <v>428</v>
      </c>
      <c r="D181" s="180" t="s">
        <v>264</v>
      </c>
      <c r="E181" s="184">
        <v>15.497540000000001</v>
      </c>
      <c r="F181" s="190"/>
      <c r="G181" s="191">
        <f t="shared" si="70"/>
        <v>0</v>
      </c>
      <c r="H181" s="190"/>
      <c r="I181" s="191">
        <f t="shared" si="71"/>
        <v>0</v>
      </c>
      <c r="J181" s="190"/>
      <c r="K181" s="191">
        <f t="shared" si="72"/>
        <v>0</v>
      </c>
      <c r="L181" s="191">
        <v>21</v>
      </c>
      <c r="M181" s="191">
        <f t="shared" si="73"/>
        <v>0</v>
      </c>
      <c r="N181" s="191">
        <v>0</v>
      </c>
      <c r="O181" s="191">
        <f t="shared" si="74"/>
        <v>0</v>
      </c>
      <c r="P181" s="191">
        <v>0</v>
      </c>
      <c r="Q181" s="191">
        <f t="shared" si="75"/>
        <v>0</v>
      </c>
      <c r="R181" s="191"/>
      <c r="S181" s="191"/>
      <c r="T181" s="192">
        <v>2.0089999999999999</v>
      </c>
      <c r="U181" s="191">
        <f t="shared" si="76"/>
        <v>31.13</v>
      </c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 t="s">
        <v>420</v>
      </c>
      <c r="AF181" s="167"/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</row>
    <row r="182" spans="1:60" ht="22.5" outlineLevel="1" x14ac:dyDescent="0.2">
      <c r="A182" s="168">
        <v>137</v>
      </c>
      <c r="B182" s="178" t="s">
        <v>429</v>
      </c>
      <c r="C182" s="207" t="s">
        <v>430</v>
      </c>
      <c r="D182" s="180" t="s">
        <v>264</v>
      </c>
      <c r="E182" s="184">
        <v>15.497540000000001</v>
      </c>
      <c r="F182" s="190"/>
      <c r="G182" s="191">
        <f t="shared" si="70"/>
        <v>0</v>
      </c>
      <c r="H182" s="190"/>
      <c r="I182" s="191">
        <f t="shared" si="71"/>
        <v>0</v>
      </c>
      <c r="J182" s="190"/>
      <c r="K182" s="191">
        <f t="shared" si="72"/>
        <v>0</v>
      </c>
      <c r="L182" s="191">
        <v>21</v>
      </c>
      <c r="M182" s="191">
        <f t="shared" si="73"/>
        <v>0</v>
      </c>
      <c r="N182" s="191">
        <v>0</v>
      </c>
      <c r="O182" s="191">
        <f t="shared" si="74"/>
        <v>0</v>
      </c>
      <c r="P182" s="191">
        <v>0</v>
      </c>
      <c r="Q182" s="191">
        <f t="shared" si="75"/>
        <v>0</v>
      </c>
      <c r="R182" s="191"/>
      <c r="S182" s="191"/>
      <c r="T182" s="192">
        <v>0.49</v>
      </c>
      <c r="U182" s="191">
        <f t="shared" si="76"/>
        <v>7.59</v>
      </c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 t="s">
        <v>420</v>
      </c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</row>
    <row r="183" spans="1:60" outlineLevel="1" x14ac:dyDescent="0.2">
      <c r="A183" s="168">
        <v>138</v>
      </c>
      <c r="B183" s="178" t="s">
        <v>431</v>
      </c>
      <c r="C183" s="207" t="s">
        <v>432</v>
      </c>
      <c r="D183" s="180" t="s">
        <v>264</v>
      </c>
      <c r="E183" s="184">
        <v>15.497540000000001</v>
      </c>
      <c r="F183" s="190"/>
      <c r="G183" s="191">
        <f t="shared" si="70"/>
        <v>0</v>
      </c>
      <c r="H183" s="190"/>
      <c r="I183" s="191">
        <f t="shared" si="71"/>
        <v>0</v>
      </c>
      <c r="J183" s="190"/>
      <c r="K183" s="191">
        <f t="shared" si="72"/>
        <v>0</v>
      </c>
      <c r="L183" s="191">
        <v>21</v>
      </c>
      <c r="M183" s="191">
        <f t="shared" si="73"/>
        <v>0</v>
      </c>
      <c r="N183" s="191">
        <v>0</v>
      </c>
      <c r="O183" s="191">
        <f t="shared" si="74"/>
        <v>0</v>
      </c>
      <c r="P183" s="191">
        <v>0</v>
      </c>
      <c r="Q183" s="191">
        <f t="shared" si="75"/>
        <v>0</v>
      </c>
      <c r="R183" s="191"/>
      <c r="S183" s="191"/>
      <c r="T183" s="192">
        <v>0</v>
      </c>
      <c r="U183" s="191">
        <f t="shared" si="76"/>
        <v>0</v>
      </c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 t="s">
        <v>420</v>
      </c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</row>
    <row r="184" spans="1:60" outlineLevel="1" x14ac:dyDescent="0.2">
      <c r="A184" s="168">
        <v>139</v>
      </c>
      <c r="B184" s="178" t="s">
        <v>433</v>
      </c>
      <c r="C184" s="207" t="s">
        <v>434</v>
      </c>
      <c r="D184" s="180" t="s">
        <v>264</v>
      </c>
      <c r="E184" s="184">
        <v>15.497540000000001</v>
      </c>
      <c r="F184" s="190"/>
      <c r="G184" s="191">
        <f t="shared" si="70"/>
        <v>0</v>
      </c>
      <c r="H184" s="190"/>
      <c r="I184" s="191">
        <f t="shared" si="71"/>
        <v>0</v>
      </c>
      <c r="J184" s="190"/>
      <c r="K184" s="191">
        <f t="shared" si="72"/>
        <v>0</v>
      </c>
      <c r="L184" s="191">
        <v>21</v>
      </c>
      <c r="M184" s="191">
        <f t="shared" si="73"/>
        <v>0</v>
      </c>
      <c r="N184" s="191">
        <v>0</v>
      </c>
      <c r="O184" s="191">
        <f t="shared" si="74"/>
        <v>0</v>
      </c>
      <c r="P184" s="191">
        <v>0</v>
      </c>
      <c r="Q184" s="191">
        <f t="shared" si="75"/>
        <v>0</v>
      </c>
      <c r="R184" s="191"/>
      <c r="S184" s="191"/>
      <c r="T184" s="192">
        <v>0</v>
      </c>
      <c r="U184" s="191">
        <f t="shared" si="76"/>
        <v>0</v>
      </c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 t="s">
        <v>420</v>
      </c>
      <c r="AF184" s="167"/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</row>
    <row r="185" spans="1:60" outlineLevel="1" x14ac:dyDescent="0.2">
      <c r="A185" s="168">
        <v>140</v>
      </c>
      <c r="B185" s="178" t="s">
        <v>435</v>
      </c>
      <c r="C185" s="207" t="s">
        <v>436</v>
      </c>
      <c r="D185" s="180" t="s">
        <v>264</v>
      </c>
      <c r="E185" s="184">
        <v>15.497540000000001</v>
      </c>
      <c r="F185" s="190"/>
      <c r="G185" s="191">
        <f t="shared" si="70"/>
        <v>0</v>
      </c>
      <c r="H185" s="190"/>
      <c r="I185" s="191">
        <f t="shared" si="71"/>
        <v>0</v>
      </c>
      <c r="J185" s="190"/>
      <c r="K185" s="191">
        <f t="shared" si="72"/>
        <v>0</v>
      </c>
      <c r="L185" s="191">
        <v>21</v>
      </c>
      <c r="M185" s="191">
        <f t="shared" si="73"/>
        <v>0</v>
      </c>
      <c r="N185" s="191">
        <v>0</v>
      </c>
      <c r="O185" s="191">
        <f t="shared" si="74"/>
        <v>0</v>
      </c>
      <c r="P185" s="191">
        <v>0</v>
      </c>
      <c r="Q185" s="191">
        <f t="shared" si="75"/>
        <v>0</v>
      </c>
      <c r="R185" s="191"/>
      <c r="S185" s="191"/>
      <c r="T185" s="192">
        <v>6.0000000000000001E-3</v>
      </c>
      <c r="U185" s="191">
        <f t="shared" si="76"/>
        <v>0.09</v>
      </c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 t="s">
        <v>420</v>
      </c>
      <c r="AF185" s="167"/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</row>
    <row r="186" spans="1:60" x14ac:dyDescent="0.2">
      <c r="A186" s="174" t="s">
        <v>129</v>
      </c>
      <c r="B186" s="179" t="s">
        <v>105</v>
      </c>
      <c r="C186" s="209" t="s">
        <v>29</v>
      </c>
      <c r="D186" s="182"/>
      <c r="E186" s="186"/>
      <c r="F186" s="193"/>
      <c r="G186" s="193">
        <f>SUMIF(AE187:AE188,"&lt;&gt;NOR",G187:G188)</f>
        <v>0</v>
      </c>
      <c r="H186" s="193"/>
      <c r="I186" s="193">
        <f>SUM(I187:I188)</f>
        <v>0</v>
      </c>
      <c r="J186" s="193"/>
      <c r="K186" s="193">
        <f>SUM(K187:K188)</f>
        <v>0</v>
      </c>
      <c r="L186" s="193"/>
      <c r="M186" s="193">
        <f>SUM(M187:M188)</f>
        <v>0</v>
      </c>
      <c r="N186" s="193"/>
      <c r="O186" s="193">
        <f>SUM(O187:O188)</f>
        <v>0</v>
      </c>
      <c r="P186" s="193"/>
      <c r="Q186" s="193">
        <f>SUM(Q187:Q188)</f>
        <v>0</v>
      </c>
      <c r="R186" s="193"/>
      <c r="S186" s="193"/>
      <c r="T186" s="194"/>
      <c r="U186" s="193">
        <f>SUM(U187:U188)</f>
        <v>0</v>
      </c>
      <c r="AE186" t="s">
        <v>130</v>
      </c>
    </row>
    <row r="187" spans="1:60" outlineLevel="1" x14ac:dyDescent="0.2">
      <c r="A187" s="168">
        <v>141</v>
      </c>
      <c r="B187" s="178" t="s">
        <v>437</v>
      </c>
      <c r="C187" s="207" t="s">
        <v>438</v>
      </c>
      <c r="D187" s="180" t="s">
        <v>439</v>
      </c>
      <c r="E187" s="184">
        <v>1</v>
      </c>
      <c r="F187" s="190"/>
      <c r="G187" s="191">
        <f>ROUND(E187*F187,2)</f>
        <v>0</v>
      </c>
      <c r="H187" s="190"/>
      <c r="I187" s="191">
        <f>ROUND(E187*H187,2)</f>
        <v>0</v>
      </c>
      <c r="J187" s="190"/>
      <c r="K187" s="191">
        <f>ROUND(E187*J187,2)</f>
        <v>0</v>
      </c>
      <c r="L187" s="191">
        <v>21</v>
      </c>
      <c r="M187" s="191">
        <f>G187*(1+L187/100)</f>
        <v>0</v>
      </c>
      <c r="N187" s="191">
        <v>0</v>
      </c>
      <c r="O187" s="191">
        <f>ROUND(E187*N187,2)</f>
        <v>0</v>
      </c>
      <c r="P187" s="191">
        <v>0</v>
      </c>
      <c r="Q187" s="191">
        <f>ROUND(E187*P187,2)</f>
        <v>0</v>
      </c>
      <c r="R187" s="191"/>
      <c r="S187" s="191"/>
      <c r="T187" s="192">
        <v>0</v>
      </c>
      <c r="U187" s="191">
        <f>ROUND(E187*T187,2)</f>
        <v>0</v>
      </c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 t="s">
        <v>440</v>
      </c>
      <c r="AF187" s="167"/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</row>
    <row r="188" spans="1:60" outlineLevel="1" x14ac:dyDescent="0.2">
      <c r="A188" s="168">
        <v>142</v>
      </c>
      <c r="B188" s="178" t="s">
        <v>441</v>
      </c>
      <c r="C188" s="207" t="s">
        <v>442</v>
      </c>
      <c r="D188" s="180" t="s">
        <v>439</v>
      </c>
      <c r="E188" s="184">
        <v>1</v>
      </c>
      <c r="F188" s="190"/>
      <c r="G188" s="191">
        <f>ROUND(E188*F188,2)</f>
        <v>0</v>
      </c>
      <c r="H188" s="190"/>
      <c r="I188" s="191">
        <f>ROUND(E188*H188,2)</f>
        <v>0</v>
      </c>
      <c r="J188" s="190"/>
      <c r="K188" s="191">
        <f>ROUND(E188*J188,2)</f>
        <v>0</v>
      </c>
      <c r="L188" s="191">
        <v>21</v>
      </c>
      <c r="M188" s="191">
        <f>G188*(1+L188/100)</f>
        <v>0</v>
      </c>
      <c r="N188" s="191">
        <v>0</v>
      </c>
      <c r="O188" s="191">
        <f>ROUND(E188*N188,2)</f>
        <v>0</v>
      </c>
      <c r="P188" s="191">
        <v>0</v>
      </c>
      <c r="Q188" s="191">
        <f>ROUND(E188*P188,2)</f>
        <v>0</v>
      </c>
      <c r="R188" s="191"/>
      <c r="S188" s="191"/>
      <c r="T188" s="192">
        <v>0</v>
      </c>
      <c r="U188" s="191">
        <f>ROUND(E188*T188,2)</f>
        <v>0</v>
      </c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 t="s">
        <v>443</v>
      </c>
      <c r="AF188" s="167"/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</row>
    <row r="189" spans="1:60" x14ac:dyDescent="0.2">
      <c r="A189" s="174" t="s">
        <v>129</v>
      </c>
      <c r="B189" s="179" t="s">
        <v>106</v>
      </c>
      <c r="C189" s="209" t="s">
        <v>30</v>
      </c>
      <c r="D189" s="182"/>
      <c r="E189" s="186"/>
      <c r="F189" s="193"/>
      <c r="G189" s="193">
        <f>SUMIF(AE190:AE190,"&lt;&gt;NOR",G190:G190)</f>
        <v>30000</v>
      </c>
      <c r="H189" s="193"/>
      <c r="I189" s="193">
        <f>SUM(I190:I190)</f>
        <v>0</v>
      </c>
      <c r="J189" s="193"/>
      <c r="K189" s="193">
        <f>SUM(K190:K190)</f>
        <v>0</v>
      </c>
      <c r="L189" s="193"/>
      <c r="M189" s="193">
        <f>SUM(M190:M190)</f>
        <v>36300</v>
      </c>
      <c r="N189" s="193"/>
      <c r="O189" s="193">
        <f>SUM(O190:O190)</f>
        <v>0</v>
      </c>
      <c r="P189" s="193"/>
      <c r="Q189" s="193">
        <f>SUM(Q190:Q190)</f>
        <v>0</v>
      </c>
      <c r="R189" s="193"/>
      <c r="S189" s="193"/>
      <c r="T189" s="194"/>
      <c r="U189" s="193">
        <f>SUM(U190:U190)</f>
        <v>0</v>
      </c>
      <c r="AE189" t="s">
        <v>130</v>
      </c>
    </row>
    <row r="190" spans="1:60" outlineLevel="1" x14ac:dyDescent="0.2">
      <c r="A190" s="195">
        <v>143</v>
      </c>
      <c r="B190" s="196" t="s">
        <v>444</v>
      </c>
      <c r="C190" s="210" t="s">
        <v>445</v>
      </c>
      <c r="D190" s="197" t="s">
        <v>439</v>
      </c>
      <c r="E190" s="198">
        <v>1</v>
      </c>
      <c r="F190" s="199">
        <v>30000</v>
      </c>
      <c r="G190" s="200">
        <f>ROUND(E190*F190,2)</f>
        <v>30000</v>
      </c>
      <c r="H190" s="199"/>
      <c r="I190" s="200">
        <f>ROUND(E190*H190,2)</f>
        <v>0</v>
      </c>
      <c r="J190" s="199"/>
      <c r="K190" s="200">
        <f>ROUND(E190*J190,2)</f>
        <v>0</v>
      </c>
      <c r="L190" s="200">
        <v>21</v>
      </c>
      <c r="M190" s="200">
        <f>G190*(1+L190/100)</f>
        <v>36300</v>
      </c>
      <c r="N190" s="200">
        <v>0</v>
      </c>
      <c r="O190" s="200">
        <f>ROUND(E190*N190,2)</f>
        <v>0</v>
      </c>
      <c r="P190" s="200">
        <v>0</v>
      </c>
      <c r="Q190" s="200">
        <f>ROUND(E190*P190,2)</f>
        <v>0</v>
      </c>
      <c r="R190" s="200"/>
      <c r="S190" s="200"/>
      <c r="T190" s="201">
        <v>0</v>
      </c>
      <c r="U190" s="200">
        <f>ROUND(E190*T190,2)</f>
        <v>0</v>
      </c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 t="s">
        <v>443</v>
      </c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</row>
    <row r="191" spans="1:60" x14ac:dyDescent="0.2">
      <c r="A191" s="6"/>
      <c r="B191" s="7" t="s">
        <v>446</v>
      </c>
      <c r="C191" s="211" t="s">
        <v>446</v>
      </c>
      <c r="D191" s="9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AC191">
        <v>15</v>
      </c>
      <c r="AD191">
        <v>21</v>
      </c>
    </row>
    <row r="192" spans="1:60" x14ac:dyDescent="0.2">
      <c r="A192" s="202"/>
      <c r="B192" s="203" t="s">
        <v>31</v>
      </c>
      <c r="C192" s="212" t="s">
        <v>446</v>
      </c>
      <c r="D192" s="204"/>
      <c r="E192" s="205"/>
      <c r="F192" s="205"/>
      <c r="G192" s="206">
        <f>G7+G17+G20+G26+G31+G33+G35+G37+G55+G62+G73+G86+G110+G116+G123+G128+G135+G143+G151+G165+G167+G171+G174+G176+G186+G189</f>
        <v>30000</v>
      </c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AC192">
        <f>SUMIF(L7:L190,AC191,G7:G190)</f>
        <v>0</v>
      </c>
      <c r="AD192">
        <f>SUMIF(L7:L190,AD191,G7:G190)</f>
        <v>30000</v>
      </c>
      <c r="AE192" t="s">
        <v>447</v>
      </c>
    </row>
    <row r="193" spans="1:31" x14ac:dyDescent="0.2">
      <c r="A193" s="6"/>
      <c r="B193" s="7" t="s">
        <v>446</v>
      </c>
      <c r="C193" s="211" t="s">
        <v>446</v>
      </c>
      <c r="D193" s="9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31" x14ac:dyDescent="0.2">
      <c r="A194" s="6"/>
      <c r="B194" s="7" t="s">
        <v>446</v>
      </c>
      <c r="C194" s="211" t="s">
        <v>446</v>
      </c>
      <c r="D194" s="9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1" x14ac:dyDescent="0.2">
      <c r="A195" s="279" t="s">
        <v>448</v>
      </c>
      <c r="B195" s="279"/>
      <c r="C195" s="280"/>
      <c r="D195" s="9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1" x14ac:dyDescent="0.2">
      <c r="A196" s="260"/>
      <c r="B196" s="261"/>
      <c r="C196" s="262"/>
      <c r="D196" s="261"/>
      <c r="E196" s="261"/>
      <c r="F196" s="261"/>
      <c r="G196" s="263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AE196" t="s">
        <v>449</v>
      </c>
    </row>
    <row r="197" spans="1:31" x14ac:dyDescent="0.2">
      <c r="A197" s="264"/>
      <c r="B197" s="265"/>
      <c r="C197" s="266"/>
      <c r="D197" s="265"/>
      <c r="E197" s="265"/>
      <c r="F197" s="265"/>
      <c r="G197" s="267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31" x14ac:dyDescent="0.2">
      <c r="A198" s="264"/>
      <c r="B198" s="265"/>
      <c r="C198" s="266"/>
      <c r="D198" s="265"/>
      <c r="E198" s="265"/>
      <c r="F198" s="265"/>
      <c r="G198" s="267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31" x14ac:dyDescent="0.2">
      <c r="A199" s="264"/>
      <c r="B199" s="265"/>
      <c r="C199" s="266"/>
      <c r="D199" s="265"/>
      <c r="E199" s="265"/>
      <c r="F199" s="265"/>
      <c r="G199" s="267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31" x14ac:dyDescent="0.2">
      <c r="A200" s="268"/>
      <c r="B200" s="269"/>
      <c r="C200" s="270"/>
      <c r="D200" s="269"/>
      <c r="E200" s="269"/>
      <c r="F200" s="269"/>
      <c r="G200" s="271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31" x14ac:dyDescent="0.2">
      <c r="A201" s="6"/>
      <c r="B201" s="7" t="s">
        <v>446</v>
      </c>
      <c r="C201" s="211" t="s">
        <v>446</v>
      </c>
      <c r="D201" s="9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31" x14ac:dyDescent="0.2">
      <c r="C202" s="213"/>
      <c r="D202" s="162"/>
      <c r="AE202" t="s">
        <v>450</v>
      </c>
    </row>
    <row r="203" spans="1:31" x14ac:dyDescent="0.2">
      <c r="D203" s="162"/>
    </row>
    <row r="204" spans="1:31" x14ac:dyDescent="0.2">
      <c r="D204" s="162"/>
    </row>
    <row r="205" spans="1:31" x14ac:dyDescent="0.2">
      <c r="D205" s="162"/>
    </row>
    <row r="206" spans="1:31" x14ac:dyDescent="0.2">
      <c r="D206" s="162"/>
    </row>
    <row r="207" spans="1:31" x14ac:dyDescent="0.2">
      <c r="D207" s="162"/>
    </row>
    <row r="208" spans="1:31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</sheetData>
  <mergeCells count="6">
    <mergeCell ref="A196:G200"/>
    <mergeCell ref="A1:G1"/>
    <mergeCell ref="C2:G2"/>
    <mergeCell ref="C3:G3"/>
    <mergeCell ref="C4:G4"/>
    <mergeCell ref="A195:C195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5"/>
  <sheetViews>
    <sheetView tabSelected="1" topLeftCell="A136" workbookViewId="0">
      <selection activeCell="F159" sqref="F159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2" t="s">
        <v>7</v>
      </c>
      <c r="B1" s="272"/>
      <c r="C1" s="272"/>
      <c r="D1" s="272"/>
      <c r="E1" s="272"/>
      <c r="F1" s="272"/>
      <c r="G1" s="272"/>
      <c r="AE1" t="s">
        <v>107</v>
      </c>
    </row>
    <row r="2" spans="1:60" ht="24.95" customHeight="1" x14ac:dyDescent="0.2">
      <c r="A2" s="163" t="s">
        <v>8</v>
      </c>
      <c r="B2" s="79" t="s">
        <v>43</v>
      </c>
      <c r="C2" s="273" t="s">
        <v>44</v>
      </c>
      <c r="D2" s="274"/>
      <c r="E2" s="274"/>
      <c r="F2" s="274"/>
      <c r="G2" s="275"/>
      <c r="AE2" t="s">
        <v>108</v>
      </c>
    </row>
    <row r="3" spans="1:60" ht="24.95" customHeight="1" x14ac:dyDescent="0.2">
      <c r="A3" s="163" t="s">
        <v>9</v>
      </c>
      <c r="B3" s="79" t="s">
        <v>46</v>
      </c>
      <c r="C3" s="273" t="s">
        <v>47</v>
      </c>
      <c r="D3" s="274"/>
      <c r="E3" s="274"/>
      <c r="F3" s="274"/>
      <c r="G3" s="275"/>
      <c r="AC3" s="100" t="s">
        <v>108</v>
      </c>
      <c r="AE3" t="s">
        <v>109</v>
      </c>
    </row>
    <row r="4" spans="1:60" ht="24.95" customHeight="1" x14ac:dyDescent="0.2">
      <c r="A4" s="164" t="s">
        <v>10</v>
      </c>
      <c r="B4" s="165" t="s">
        <v>50</v>
      </c>
      <c r="C4" s="276" t="s">
        <v>51</v>
      </c>
      <c r="D4" s="277"/>
      <c r="E4" s="277"/>
      <c r="F4" s="277"/>
      <c r="G4" s="278"/>
      <c r="AE4" t="s">
        <v>110</v>
      </c>
    </row>
    <row r="5" spans="1:60" x14ac:dyDescent="0.2">
      <c r="D5" s="162"/>
    </row>
    <row r="6" spans="1:60" ht="38.25" x14ac:dyDescent="0.2">
      <c r="A6" s="171" t="s">
        <v>111</v>
      </c>
      <c r="B6" s="169" t="s">
        <v>112</v>
      </c>
      <c r="C6" s="169" t="s">
        <v>113</v>
      </c>
      <c r="D6" s="170" t="s">
        <v>114</v>
      </c>
      <c r="E6" s="171" t="s">
        <v>115</v>
      </c>
      <c r="F6" s="166" t="s">
        <v>116</v>
      </c>
      <c r="G6" s="171" t="s">
        <v>31</v>
      </c>
      <c r="H6" s="172" t="s">
        <v>32</v>
      </c>
      <c r="I6" s="172" t="s">
        <v>117</v>
      </c>
      <c r="J6" s="172" t="s">
        <v>33</v>
      </c>
      <c r="K6" s="172" t="s">
        <v>118</v>
      </c>
      <c r="L6" s="172" t="s">
        <v>119</v>
      </c>
      <c r="M6" s="172" t="s">
        <v>120</v>
      </c>
      <c r="N6" s="172" t="s">
        <v>121</v>
      </c>
      <c r="O6" s="172" t="s">
        <v>122</v>
      </c>
      <c r="P6" s="172" t="s">
        <v>123</v>
      </c>
      <c r="Q6" s="172" t="s">
        <v>124</v>
      </c>
      <c r="R6" s="172" t="s">
        <v>125</v>
      </c>
      <c r="S6" s="172" t="s">
        <v>126</v>
      </c>
      <c r="T6" s="172" t="s">
        <v>127</v>
      </c>
      <c r="U6" s="172" t="s">
        <v>128</v>
      </c>
    </row>
    <row r="7" spans="1:60" x14ac:dyDescent="0.2">
      <c r="A7" s="173" t="s">
        <v>129</v>
      </c>
      <c r="B7" s="175" t="s">
        <v>56</v>
      </c>
      <c r="C7" s="176" t="s">
        <v>57</v>
      </c>
      <c r="D7" s="177"/>
      <c r="E7" s="183"/>
      <c r="F7" s="188"/>
      <c r="G7" s="188">
        <f>SUMIF(AE8:AE16,"&lt;&gt;NOR",G8:G16)</f>
        <v>0</v>
      </c>
      <c r="H7" s="188"/>
      <c r="I7" s="188">
        <f>SUM(I8:I16)</f>
        <v>0</v>
      </c>
      <c r="J7" s="188"/>
      <c r="K7" s="188">
        <f>SUM(K8:K16)</f>
        <v>0</v>
      </c>
      <c r="L7" s="188"/>
      <c r="M7" s="188">
        <f>SUM(M8:M16)</f>
        <v>0</v>
      </c>
      <c r="N7" s="188"/>
      <c r="O7" s="188">
        <f>SUM(O8:O16)</f>
        <v>2.6399999999999992</v>
      </c>
      <c r="P7" s="188"/>
      <c r="Q7" s="188">
        <f>SUM(Q8:Q16)</f>
        <v>0</v>
      </c>
      <c r="R7" s="188"/>
      <c r="S7" s="188"/>
      <c r="T7" s="189"/>
      <c r="U7" s="188">
        <f>SUM(U8:U16)</f>
        <v>63.93</v>
      </c>
      <c r="AE7" t="s">
        <v>130</v>
      </c>
    </row>
    <row r="8" spans="1:60" outlineLevel="1" x14ac:dyDescent="0.2">
      <c r="A8" s="168">
        <v>1</v>
      </c>
      <c r="B8" s="178" t="s">
        <v>131</v>
      </c>
      <c r="C8" s="207" t="s">
        <v>132</v>
      </c>
      <c r="D8" s="180" t="s">
        <v>133</v>
      </c>
      <c r="E8" s="184">
        <v>26.965</v>
      </c>
      <c r="F8" s="190"/>
      <c r="G8" s="191">
        <f>ROUND(E8*F8,2)</f>
        <v>0</v>
      </c>
      <c r="H8" s="190"/>
      <c r="I8" s="191">
        <f>ROUND(E8*H8,2)</f>
        <v>0</v>
      </c>
      <c r="J8" s="190"/>
      <c r="K8" s="191">
        <f>ROUND(E8*J8,2)</f>
        <v>0</v>
      </c>
      <c r="L8" s="191">
        <v>21</v>
      </c>
      <c r="M8" s="191">
        <f>G8*(1+L8/100)</f>
        <v>0</v>
      </c>
      <c r="N8" s="191">
        <v>3.7670000000000002E-2</v>
      </c>
      <c r="O8" s="191">
        <f>ROUND(E8*N8,2)</f>
        <v>1.02</v>
      </c>
      <c r="P8" s="191">
        <v>0</v>
      </c>
      <c r="Q8" s="191">
        <f>ROUND(E8*P8,2)</f>
        <v>0</v>
      </c>
      <c r="R8" s="191"/>
      <c r="S8" s="191"/>
      <c r="T8" s="192">
        <v>0.41</v>
      </c>
      <c r="U8" s="191">
        <f>ROUND(E8*T8,2)</f>
        <v>11.06</v>
      </c>
      <c r="V8" s="167"/>
      <c r="W8" s="167"/>
      <c r="X8" s="167"/>
      <c r="Y8" s="167"/>
      <c r="Z8" s="167"/>
      <c r="AA8" s="167"/>
      <c r="AB8" s="167"/>
      <c r="AC8" s="167"/>
      <c r="AD8" s="167"/>
      <c r="AE8" s="167" t="s">
        <v>134</v>
      </c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outlineLevel="1" x14ac:dyDescent="0.2">
      <c r="A9" s="168"/>
      <c r="B9" s="178"/>
      <c r="C9" s="208" t="s">
        <v>451</v>
      </c>
      <c r="D9" s="181"/>
      <c r="E9" s="185">
        <v>25.364999999999998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2"/>
      <c r="U9" s="191"/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136</v>
      </c>
      <c r="AF9" s="167">
        <v>0</v>
      </c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 x14ac:dyDescent="0.2">
      <c r="A10" s="168"/>
      <c r="B10" s="178"/>
      <c r="C10" s="208" t="s">
        <v>452</v>
      </c>
      <c r="D10" s="181"/>
      <c r="E10" s="185">
        <v>1.6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/>
      <c r="U10" s="191"/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136</v>
      </c>
      <c r="AF10" s="167">
        <v>0</v>
      </c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 x14ac:dyDescent="0.2">
      <c r="A11" s="168">
        <v>2</v>
      </c>
      <c r="B11" s="178" t="s">
        <v>138</v>
      </c>
      <c r="C11" s="207" t="s">
        <v>139</v>
      </c>
      <c r="D11" s="180" t="s">
        <v>133</v>
      </c>
      <c r="E11" s="184">
        <v>42.804000000000002</v>
      </c>
      <c r="F11" s="190"/>
      <c r="G11" s="191">
        <f>ROUND(E11*F11,2)</f>
        <v>0</v>
      </c>
      <c r="H11" s="190"/>
      <c r="I11" s="191">
        <f>ROUND(E11*H11,2)</f>
        <v>0</v>
      </c>
      <c r="J11" s="190"/>
      <c r="K11" s="191">
        <f>ROUND(E11*J11,2)</f>
        <v>0</v>
      </c>
      <c r="L11" s="191">
        <v>21</v>
      </c>
      <c r="M11" s="191">
        <f>G11*(1+L11/100)</f>
        <v>0</v>
      </c>
      <c r="N11" s="191">
        <v>3.4810000000000001E-2</v>
      </c>
      <c r="O11" s="191">
        <f>ROUND(E11*N11,2)</f>
        <v>1.49</v>
      </c>
      <c r="P11" s="191">
        <v>0</v>
      </c>
      <c r="Q11" s="191">
        <f>ROUND(E11*P11,2)</f>
        <v>0</v>
      </c>
      <c r="R11" s="191"/>
      <c r="S11" s="191"/>
      <c r="T11" s="192">
        <v>1.05</v>
      </c>
      <c r="U11" s="191">
        <f>ROUND(E11*T11,2)</f>
        <v>44.94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134</v>
      </c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 x14ac:dyDescent="0.2">
      <c r="A12" s="168"/>
      <c r="B12" s="178"/>
      <c r="C12" s="208" t="s">
        <v>453</v>
      </c>
      <c r="D12" s="181"/>
      <c r="E12" s="185">
        <v>42.804000000000002</v>
      </c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2"/>
      <c r="U12" s="191"/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136</v>
      </c>
      <c r="AF12" s="167">
        <v>0</v>
      </c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">
      <c r="A13" s="168">
        <v>3</v>
      </c>
      <c r="B13" s="178" t="s">
        <v>141</v>
      </c>
      <c r="C13" s="207" t="s">
        <v>142</v>
      </c>
      <c r="D13" s="180" t="s">
        <v>143</v>
      </c>
      <c r="E13" s="184">
        <v>6</v>
      </c>
      <c r="F13" s="190"/>
      <c r="G13" s="191">
        <f>ROUND(E13*F13,2)</f>
        <v>0</v>
      </c>
      <c r="H13" s="190"/>
      <c r="I13" s="191">
        <f>ROUND(E13*H13,2)</f>
        <v>0</v>
      </c>
      <c r="J13" s="190"/>
      <c r="K13" s="191">
        <f>ROUND(E13*J13,2)</f>
        <v>0</v>
      </c>
      <c r="L13" s="191">
        <v>21</v>
      </c>
      <c r="M13" s="191">
        <f>G13*(1+L13/100)</f>
        <v>0</v>
      </c>
      <c r="N13" s="191">
        <v>0</v>
      </c>
      <c r="O13" s="191">
        <f>ROUND(E13*N13,2)</f>
        <v>0</v>
      </c>
      <c r="P13" s="191">
        <v>0</v>
      </c>
      <c r="Q13" s="191">
        <f>ROUND(E13*P13,2)</f>
        <v>0</v>
      </c>
      <c r="R13" s="191"/>
      <c r="S13" s="191"/>
      <c r="T13" s="192">
        <v>0.85</v>
      </c>
      <c r="U13" s="191">
        <f>ROUND(E13*T13,2)</f>
        <v>5.0999999999999996</v>
      </c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134</v>
      </c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 x14ac:dyDescent="0.2">
      <c r="A14" s="168">
        <v>4</v>
      </c>
      <c r="B14" s="178" t="s">
        <v>144</v>
      </c>
      <c r="C14" s="207" t="s">
        <v>145</v>
      </c>
      <c r="D14" s="180" t="s">
        <v>133</v>
      </c>
      <c r="E14" s="184">
        <v>4.0999999999999996</v>
      </c>
      <c r="F14" s="190"/>
      <c r="G14" s="191">
        <f>ROUND(E14*F14,2)</f>
        <v>0</v>
      </c>
      <c r="H14" s="190"/>
      <c r="I14" s="191">
        <f>ROUND(E14*H14,2)</f>
        <v>0</v>
      </c>
      <c r="J14" s="190"/>
      <c r="K14" s="191">
        <f>ROUND(E14*J14,2)</f>
        <v>0</v>
      </c>
      <c r="L14" s="191">
        <v>21</v>
      </c>
      <c r="M14" s="191">
        <f>G14*(1+L14/100)</f>
        <v>0</v>
      </c>
      <c r="N14" s="191">
        <v>1.2840000000000001E-2</v>
      </c>
      <c r="O14" s="191">
        <f>ROUND(E14*N14,2)</f>
        <v>0.05</v>
      </c>
      <c r="P14" s="191">
        <v>0</v>
      </c>
      <c r="Q14" s="191">
        <f>ROUND(E14*P14,2)</f>
        <v>0</v>
      </c>
      <c r="R14" s="191"/>
      <c r="S14" s="191"/>
      <c r="T14" s="192">
        <v>0.69</v>
      </c>
      <c r="U14" s="191">
        <f>ROUND(E14*T14,2)</f>
        <v>2.83</v>
      </c>
      <c r="V14" s="167"/>
      <c r="W14" s="167"/>
      <c r="X14" s="167"/>
      <c r="Y14" s="167"/>
      <c r="Z14" s="167"/>
      <c r="AA14" s="167"/>
      <c r="AB14" s="167"/>
      <c r="AC14" s="167"/>
      <c r="AD14" s="167"/>
      <c r="AE14" s="167" t="s">
        <v>134</v>
      </c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ht="22.5" outlineLevel="1" x14ac:dyDescent="0.2">
      <c r="A15" s="168">
        <v>5</v>
      </c>
      <c r="B15" s="178" t="s">
        <v>146</v>
      </c>
      <c r="C15" s="207" t="s">
        <v>147</v>
      </c>
      <c r="D15" s="180" t="s">
        <v>143</v>
      </c>
      <c r="E15" s="184">
        <v>4</v>
      </c>
      <c r="F15" s="190"/>
      <c r="G15" s="191">
        <f>ROUND(E15*F15,2)</f>
        <v>0</v>
      </c>
      <c r="H15" s="190"/>
      <c r="I15" s="191">
        <f>ROUND(E15*H15,2)</f>
        <v>0</v>
      </c>
      <c r="J15" s="190"/>
      <c r="K15" s="191">
        <f>ROUND(E15*J15,2)</f>
        <v>0</v>
      </c>
      <c r="L15" s="191">
        <v>21</v>
      </c>
      <c r="M15" s="191">
        <f>G15*(1+L15/100)</f>
        <v>0</v>
      </c>
      <c r="N15" s="191">
        <v>1.247E-2</v>
      </c>
      <c r="O15" s="191">
        <f>ROUND(E15*N15,2)</f>
        <v>0.05</v>
      </c>
      <c r="P15" s="191">
        <v>0</v>
      </c>
      <c r="Q15" s="191">
        <f>ROUND(E15*P15,2)</f>
        <v>0</v>
      </c>
      <c r="R15" s="191"/>
      <c r="S15" s="191"/>
      <c r="T15" s="192">
        <v>0</v>
      </c>
      <c r="U15" s="191">
        <f>ROUND(E15*T15,2)</f>
        <v>0</v>
      </c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148</v>
      </c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ht="22.5" outlineLevel="1" x14ac:dyDescent="0.2">
      <c r="A16" s="168">
        <v>6</v>
      </c>
      <c r="B16" s="178" t="s">
        <v>149</v>
      </c>
      <c r="C16" s="207" t="s">
        <v>150</v>
      </c>
      <c r="D16" s="180" t="s">
        <v>143</v>
      </c>
      <c r="E16" s="184">
        <v>2</v>
      </c>
      <c r="F16" s="190"/>
      <c r="G16" s="191">
        <f>ROUND(E16*F16,2)</f>
        <v>0</v>
      </c>
      <c r="H16" s="190"/>
      <c r="I16" s="191">
        <f>ROUND(E16*H16,2)</f>
        <v>0</v>
      </c>
      <c r="J16" s="190"/>
      <c r="K16" s="191">
        <f>ROUND(E16*J16,2)</f>
        <v>0</v>
      </c>
      <c r="L16" s="191">
        <v>21</v>
      </c>
      <c r="M16" s="191">
        <f>G16*(1+L16/100)</f>
        <v>0</v>
      </c>
      <c r="N16" s="191">
        <v>1.311E-2</v>
      </c>
      <c r="O16" s="191">
        <f>ROUND(E16*N16,2)</f>
        <v>0.03</v>
      </c>
      <c r="P16" s="191">
        <v>0</v>
      </c>
      <c r="Q16" s="191">
        <f>ROUND(E16*P16,2)</f>
        <v>0</v>
      </c>
      <c r="R16" s="191"/>
      <c r="S16" s="191"/>
      <c r="T16" s="192">
        <v>0</v>
      </c>
      <c r="U16" s="191">
        <f>ROUND(E16*T16,2)</f>
        <v>0</v>
      </c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148</v>
      </c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x14ac:dyDescent="0.2">
      <c r="A17" s="174" t="s">
        <v>129</v>
      </c>
      <c r="B17" s="179" t="s">
        <v>58</v>
      </c>
      <c r="C17" s="209" t="s">
        <v>59</v>
      </c>
      <c r="D17" s="182"/>
      <c r="E17" s="186"/>
      <c r="F17" s="193"/>
      <c r="G17" s="193">
        <f>SUMIF(AE18:AE19,"&lt;&gt;NOR",G18:G19)</f>
        <v>0</v>
      </c>
      <c r="H17" s="193"/>
      <c r="I17" s="193">
        <f>SUM(I18:I19)</f>
        <v>0</v>
      </c>
      <c r="J17" s="193"/>
      <c r="K17" s="193">
        <f>SUM(K18:K19)</f>
        <v>0</v>
      </c>
      <c r="L17" s="193"/>
      <c r="M17" s="193">
        <f>SUM(M18:M19)</f>
        <v>0</v>
      </c>
      <c r="N17" s="193"/>
      <c r="O17" s="193">
        <f>SUM(O18:O19)</f>
        <v>0.23</v>
      </c>
      <c r="P17" s="193"/>
      <c r="Q17" s="193">
        <f>SUM(Q18:Q19)</f>
        <v>0</v>
      </c>
      <c r="R17" s="193"/>
      <c r="S17" s="193"/>
      <c r="T17" s="194"/>
      <c r="U17" s="193">
        <f>SUM(U18:U19)</f>
        <v>16.72</v>
      </c>
      <c r="AE17" t="s">
        <v>130</v>
      </c>
    </row>
    <row r="18" spans="1:60" ht="22.5" outlineLevel="1" x14ac:dyDescent="0.2">
      <c r="A18" s="168">
        <v>7</v>
      </c>
      <c r="B18" s="178" t="s">
        <v>151</v>
      </c>
      <c r="C18" s="207" t="s">
        <v>152</v>
      </c>
      <c r="D18" s="180" t="s">
        <v>133</v>
      </c>
      <c r="E18" s="184">
        <v>17.600000000000001</v>
      </c>
      <c r="F18" s="190"/>
      <c r="G18" s="191">
        <f>ROUND(E18*F18,2)</f>
        <v>0</v>
      </c>
      <c r="H18" s="190"/>
      <c r="I18" s="191">
        <f>ROUND(E18*H18,2)</f>
        <v>0</v>
      </c>
      <c r="J18" s="190"/>
      <c r="K18" s="191">
        <f>ROUND(E18*J18,2)</f>
        <v>0</v>
      </c>
      <c r="L18" s="191">
        <v>21</v>
      </c>
      <c r="M18" s="191">
        <f>G18*(1+L18/100)</f>
        <v>0</v>
      </c>
      <c r="N18" s="191">
        <v>1.323E-2</v>
      </c>
      <c r="O18" s="191">
        <f>ROUND(E18*N18,2)</f>
        <v>0.23</v>
      </c>
      <c r="P18" s="191">
        <v>0</v>
      </c>
      <c r="Q18" s="191">
        <f>ROUND(E18*P18,2)</f>
        <v>0</v>
      </c>
      <c r="R18" s="191"/>
      <c r="S18" s="191"/>
      <c r="T18" s="192">
        <v>0.95</v>
      </c>
      <c r="U18" s="191">
        <f>ROUND(E18*T18,2)</f>
        <v>16.72</v>
      </c>
      <c r="V18" s="167"/>
      <c r="W18" s="167"/>
      <c r="X18" s="167"/>
      <c r="Y18" s="167"/>
      <c r="Z18" s="167"/>
      <c r="AA18" s="167"/>
      <c r="AB18" s="167"/>
      <c r="AC18" s="167"/>
      <c r="AD18" s="167"/>
      <c r="AE18" s="167" t="s">
        <v>134</v>
      </c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 x14ac:dyDescent="0.2">
      <c r="A19" s="168"/>
      <c r="B19" s="178"/>
      <c r="C19" s="208" t="s">
        <v>454</v>
      </c>
      <c r="D19" s="181"/>
      <c r="E19" s="185">
        <v>17.600000000000001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2"/>
      <c r="U19" s="191"/>
      <c r="V19" s="167"/>
      <c r="W19" s="167"/>
      <c r="X19" s="167"/>
      <c r="Y19" s="167"/>
      <c r="Z19" s="167"/>
      <c r="AA19" s="167"/>
      <c r="AB19" s="167"/>
      <c r="AC19" s="167"/>
      <c r="AD19" s="167"/>
      <c r="AE19" s="167" t="s">
        <v>136</v>
      </c>
      <c r="AF19" s="167">
        <v>0</v>
      </c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x14ac:dyDescent="0.2">
      <c r="A20" s="174" t="s">
        <v>129</v>
      </c>
      <c r="B20" s="179" t="s">
        <v>62</v>
      </c>
      <c r="C20" s="209" t="s">
        <v>63</v>
      </c>
      <c r="D20" s="182"/>
      <c r="E20" s="186"/>
      <c r="F20" s="193"/>
      <c r="G20" s="193">
        <f>SUMIF(AE21:AE24,"&lt;&gt;NOR",G21:G24)</f>
        <v>0</v>
      </c>
      <c r="H20" s="193"/>
      <c r="I20" s="193">
        <f>SUM(I21:I24)</f>
        <v>0</v>
      </c>
      <c r="J20" s="193"/>
      <c r="K20" s="193">
        <f>SUM(K21:K24)</f>
        <v>0</v>
      </c>
      <c r="L20" s="193"/>
      <c r="M20" s="193">
        <f>SUM(M21:M24)</f>
        <v>0</v>
      </c>
      <c r="N20" s="193"/>
      <c r="O20" s="193">
        <f>SUM(O21:O24)</f>
        <v>1.7100000000000002</v>
      </c>
      <c r="P20" s="193"/>
      <c r="Q20" s="193">
        <f>SUM(Q21:Q24)</f>
        <v>0</v>
      </c>
      <c r="R20" s="193"/>
      <c r="S20" s="193"/>
      <c r="T20" s="194"/>
      <c r="U20" s="193">
        <f>SUM(U21:U24)</f>
        <v>30.2</v>
      </c>
      <c r="AE20" t="s">
        <v>130</v>
      </c>
    </row>
    <row r="21" spans="1:60" outlineLevel="1" x14ac:dyDescent="0.2">
      <c r="A21" s="168">
        <v>8</v>
      </c>
      <c r="B21" s="178" t="s">
        <v>165</v>
      </c>
      <c r="C21" s="207" t="s">
        <v>166</v>
      </c>
      <c r="D21" s="180" t="s">
        <v>133</v>
      </c>
      <c r="E21" s="184">
        <v>29.5</v>
      </c>
      <c r="F21" s="190"/>
      <c r="G21" s="191">
        <f>ROUND(E21*F21,2)</f>
        <v>0</v>
      </c>
      <c r="H21" s="190"/>
      <c r="I21" s="191">
        <f>ROUND(E21*H21,2)</f>
        <v>0</v>
      </c>
      <c r="J21" s="190"/>
      <c r="K21" s="191">
        <f>ROUND(E21*J21,2)</f>
        <v>0</v>
      </c>
      <c r="L21" s="191">
        <v>21</v>
      </c>
      <c r="M21" s="191">
        <f>G21*(1+L21/100)</f>
        <v>0</v>
      </c>
      <c r="N21" s="191">
        <v>1.3999999999999999E-4</v>
      </c>
      <c r="O21" s="191">
        <f>ROUND(E21*N21,2)</f>
        <v>0</v>
      </c>
      <c r="P21" s="191">
        <v>0</v>
      </c>
      <c r="Q21" s="191">
        <f>ROUND(E21*P21,2)</f>
        <v>0</v>
      </c>
      <c r="R21" s="191"/>
      <c r="S21" s="191"/>
      <c r="T21" s="192">
        <v>0</v>
      </c>
      <c r="U21" s="191">
        <f>ROUND(E21*T21,2)</f>
        <v>0</v>
      </c>
      <c r="V21" s="167"/>
      <c r="W21" s="167"/>
      <c r="X21" s="167"/>
      <c r="Y21" s="167"/>
      <c r="Z21" s="167"/>
      <c r="AA21" s="167"/>
      <c r="AB21" s="167"/>
      <c r="AC21" s="167"/>
      <c r="AD21" s="167"/>
      <c r="AE21" s="167" t="s">
        <v>134</v>
      </c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ht="22.5" outlineLevel="1" x14ac:dyDescent="0.2">
      <c r="A22" s="168">
        <v>9</v>
      </c>
      <c r="B22" s="178" t="s">
        <v>167</v>
      </c>
      <c r="C22" s="207" t="s">
        <v>168</v>
      </c>
      <c r="D22" s="180" t="s">
        <v>133</v>
      </c>
      <c r="E22" s="184">
        <v>11.28</v>
      </c>
      <c r="F22" s="190"/>
      <c r="G22" s="191">
        <f>ROUND(E22*F22,2)</f>
        <v>0</v>
      </c>
      <c r="H22" s="190"/>
      <c r="I22" s="191">
        <f>ROUND(E22*H22,2)</f>
        <v>0</v>
      </c>
      <c r="J22" s="190"/>
      <c r="K22" s="191">
        <f>ROUND(E22*J22,2)</f>
        <v>0</v>
      </c>
      <c r="L22" s="191">
        <v>21</v>
      </c>
      <c r="M22" s="191">
        <f>G22*(1+L22/100)</f>
        <v>0</v>
      </c>
      <c r="N22" s="191">
        <v>6.8000000000000005E-2</v>
      </c>
      <c r="O22" s="191">
        <f>ROUND(E22*N22,2)</f>
        <v>0.77</v>
      </c>
      <c r="P22" s="191">
        <v>0</v>
      </c>
      <c r="Q22" s="191">
        <f>ROUND(E22*P22,2)</f>
        <v>0</v>
      </c>
      <c r="R22" s="191"/>
      <c r="S22" s="191"/>
      <c r="T22" s="192">
        <v>0.71397999999999995</v>
      </c>
      <c r="U22" s="191">
        <f>ROUND(E22*T22,2)</f>
        <v>8.0500000000000007</v>
      </c>
      <c r="V22" s="167"/>
      <c r="W22" s="167"/>
      <c r="X22" s="167"/>
      <c r="Y22" s="167"/>
      <c r="Z22" s="167"/>
      <c r="AA22" s="167"/>
      <c r="AB22" s="167"/>
      <c r="AC22" s="167"/>
      <c r="AD22" s="167"/>
      <c r="AE22" s="167" t="s">
        <v>134</v>
      </c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 x14ac:dyDescent="0.2">
      <c r="A23" s="168">
        <v>10</v>
      </c>
      <c r="B23" s="178" t="s">
        <v>169</v>
      </c>
      <c r="C23" s="207" t="s">
        <v>170</v>
      </c>
      <c r="D23" s="180" t="s">
        <v>133</v>
      </c>
      <c r="E23" s="184">
        <v>32.700000000000003</v>
      </c>
      <c r="F23" s="190"/>
      <c r="G23" s="191">
        <f>ROUND(E23*F23,2)</f>
        <v>0</v>
      </c>
      <c r="H23" s="190"/>
      <c r="I23" s="191">
        <f>ROUND(E23*H23,2)</f>
        <v>0</v>
      </c>
      <c r="J23" s="190"/>
      <c r="K23" s="191">
        <f>ROUND(E23*J23,2)</f>
        <v>0</v>
      </c>
      <c r="L23" s="191">
        <v>21</v>
      </c>
      <c r="M23" s="191">
        <f>G23*(1+L23/100)</f>
        <v>0</v>
      </c>
      <c r="N23" s="191">
        <v>2.8459999999999999E-2</v>
      </c>
      <c r="O23" s="191">
        <f>ROUND(E23*N23,2)</f>
        <v>0.93</v>
      </c>
      <c r="P23" s="191">
        <v>0</v>
      </c>
      <c r="Q23" s="191">
        <f>ROUND(E23*P23,2)</f>
        <v>0</v>
      </c>
      <c r="R23" s="191"/>
      <c r="S23" s="191"/>
      <c r="T23" s="192">
        <v>0.58225000000000005</v>
      </c>
      <c r="U23" s="191">
        <f>ROUND(E23*T23,2)</f>
        <v>19.04</v>
      </c>
      <c r="V23" s="167"/>
      <c r="W23" s="167"/>
      <c r="X23" s="167"/>
      <c r="Y23" s="167"/>
      <c r="Z23" s="167"/>
      <c r="AA23" s="167"/>
      <c r="AB23" s="167"/>
      <c r="AC23" s="167"/>
      <c r="AD23" s="167"/>
      <c r="AE23" s="167" t="s">
        <v>134</v>
      </c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outlineLevel="1" x14ac:dyDescent="0.2">
      <c r="A24" s="168">
        <v>11</v>
      </c>
      <c r="B24" s="178" t="s">
        <v>171</v>
      </c>
      <c r="C24" s="207" t="s">
        <v>172</v>
      </c>
      <c r="D24" s="180" t="s">
        <v>133</v>
      </c>
      <c r="E24" s="184">
        <v>32.700000000000003</v>
      </c>
      <c r="F24" s="190"/>
      <c r="G24" s="191">
        <f>ROUND(E24*F24,2)</f>
        <v>0</v>
      </c>
      <c r="H24" s="190"/>
      <c r="I24" s="191">
        <f>ROUND(E24*H24,2)</f>
        <v>0</v>
      </c>
      <c r="J24" s="190"/>
      <c r="K24" s="191">
        <f>ROUND(E24*J24,2)</f>
        <v>0</v>
      </c>
      <c r="L24" s="191">
        <v>21</v>
      </c>
      <c r="M24" s="191">
        <f>G24*(1+L24/100)</f>
        <v>0</v>
      </c>
      <c r="N24" s="191">
        <v>2.2000000000000001E-4</v>
      </c>
      <c r="O24" s="191">
        <f>ROUND(E24*N24,2)</f>
        <v>0.01</v>
      </c>
      <c r="P24" s="191">
        <v>0</v>
      </c>
      <c r="Q24" s="191">
        <f>ROUND(E24*P24,2)</f>
        <v>0</v>
      </c>
      <c r="R24" s="191"/>
      <c r="S24" s="191"/>
      <c r="T24" s="192">
        <v>9.5000000000000001E-2</v>
      </c>
      <c r="U24" s="191">
        <f>ROUND(E24*T24,2)</f>
        <v>3.11</v>
      </c>
      <c r="V24" s="167"/>
      <c r="W24" s="167"/>
      <c r="X24" s="167"/>
      <c r="Y24" s="167"/>
      <c r="Z24" s="167"/>
      <c r="AA24" s="167"/>
      <c r="AB24" s="167"/>
      <c r="AC24" s="167"/>
      <c r="AD24" s="167"/>
      <c r="AE24" s="167" t="s">
        <v>134</v>
      </c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x14ac:dyDescent="0.2">
      <c r="A25" s="174" t="s">
        <v>129</v>
      </c>
      <c r="B25" s="179" t="s">
        <v>64</v>
      </c>
      <c r="C25" s="209" t="s">
        <v>65</v>
      </c>
      <c r="D25" s="182"/>
      <c r="E25" s="186"/>
      <c r="F25" s="193"/>
      <c r="G25" s="193">
        <f>SUMIF(AE26:AE26,"&lt;&gt;NOR",G26:G26)</f>
        <v>0</v>
      </c>
      <c r="H25" s="193"/>
      <c r="I25" s="193">
        <f>SUM(I26:I26)</f>
        <v>0</v>
      </c>
      <c r="J25" s="193"/>
      <c r="K25" s="193">
        <f>SUM(K26:K26)</f>
        <v>0</v>
      </c>
      <c r="L25" s="193"/>
      <c r="M25" s="193">
        <f>SUM(M26:M26)</f>
        <v>0</v>
      </c>
      <c r="N25" s="193"/>
      <c r="O25" s="193">
        <f>SUM(O26:O26)</f>
        <v>1</v>
      </c>
      <c r="P25" s="193"/>
      <c r="Q25" s="193">
        <f>SUM(Q26:Q26)</f>
        <v>0</v>
      </c>
      <c r="R25" s="193"/>
      <c r="S25" s="193"/>
      <c r="T25" s="194"/>
      <c r="U25" s="193">
        <f>SUM(U26:U26)</f>
        <v>6.05</v>
      </c>
      <c r="AE25" t="s">
        <v>130</v>
      </c>
    </row>
    <row r="26" spans="1:60" ht="22.5" outlineLevel="1" x14ac:dyDescent="0.2">
      <c r="A26" s="168">
        <v>12</v>
      </c>
      <c r="B26" s="178" t="s">
        <v>173</v>
      </c>
      <c r="C26" s="207" t="s">
        <v>174</v>
      </c>
      <c r="D26" s="180" t="s">
        <v>133</v>
      </c>
      <c r="E26" s="184">
        <v>17.600000000000001</v>
      </c>
      <c r="F26" s="190"/>
      <c r="G26" s="191">
        <f>ROUND(E26*F26,2)</f>
        <v>0</v>
      </c>
      <c r="H26" s="190"/>
      <c r="I26" s="191">
        <f>ROUND(E26*H26,2)</f>
        <v>0</v>
      </c>
      <c r="J26" s="190"/>
      <c r="K26" s="191">
        <f>ROUND(E26*J26,2)</f>
        <v>0</v>
      </c>
      <c r="L26" s="191">
        <v>21</v>
      </c>
      <c r="M26" s="191">
        <f>G26*(1+L26/100)</f>
        <v>0</v>
      </c>
      <c r="N26" s="191">
        <v>5.67E-2</v>
      </c>
      <c r="O26" s="191">
        <f>ROUND(E26*N26,2)</f>
        <v>1</v>
      </c>
      <c r="P26" s="191">
        <v>0</v>
      </c>
      <c r="Q26" s="191">
        <f>ROUND(E26*P26,2)</f>
        <v>0</v>
      </c>
      <c r="R26" s="191"/>
      <c r="S26" s="191"/>
      <c r="T26" s="192">
        <v>0.34399999999999997</v>
      </c>
      <c r="U26" s="191">
        <f>ROUND(E26*T26,2)</f>
        <v>6.05</v>
      </c>
      <c r="V26" s="167"/>
      <c r="W26" s="167"/>
      <c r="X26" s="167"/>
      <c r="Y26" s="167"/>
      <c r="Z26" s="167"/>
      <c r="AA26" s="167"/>
      <c r="AB26" s="167"/>
      <c r="AC26" s="167"/>
      <c r="AD26" s="167"/>
      <c r="AE26" s="167" t="s">
        <v>134</v>
      </c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x14ac:dyDescent="0.2">
      <c r="A27" s="174" t="s">
        <v>129</v>
      </c>
      <c r="B27" s="179" t="s">
        <v>66</v>
      </c>
      <c r="C27" s="209" t="s">
        <v>67</v>
      </c>
      <c r="D27" s="182"/>
      <c r="E27" s="186"/>
      <c r="F27" s="193"/>
      <c r="G27" s="193">
        <f>SUMIF(AE28:AE28,"&lt;&gt;NOR",G28:G28)</f>
        <v>0</v>
      </c>
      <c r="H27" s="193"/>
      <c r="I27" s="193">
        <f>SUM(I28:I28)</f>
        <v>0</v>
      </c>
      <c r="J27" s="193"/>
      <c r="K27" s="193">
        <f>SUM(K28:K28)</f>
        <v>0</v>
      </c>
      <c r="L27" s="193"/>
      <c r="M27" s="193">
        <f>SUM(M28:M28)</f>
        <v>0</v>
      </c>
      <c r="N27" s="193"/>
      <c r="O27" s="193">
        <f>SUM(O28:O28)</f>
        <v>0.02</v>
      </c>
      <c r="P27" s="193"/>
      <c r="Q27" s="193">
        <f>SUM(Q28:Q28)</f>
        <v>0</v>
      </c>
      <c r="R27" s="193"/>
      <c r="S27" s="193"/>
      <c r="T27" s="194"/>
      <c r="U27" s="193">
        <f>SUM(U28:U28)</f>
        <v>2.88</v>
      </c>
      <c r="AE27" t="s">
        <v>130</v>
      </c>
    </row>
    <row r="28" spans="1:60" outlineLevel="1" x14ac:dyDescent="0.2">
      <c r="A28" s="168">
        <v>13</v>
      </c>
      <c r="B28" s="178" t="s">
        <v>175</v>
      </c>
      <c r="C28" s="207" t="s">
        <v>176</v>
      </c>
      <c r="D28" s="180" t="s">
        <v>133</v>
      </c>
      <c r="E28" s="184">
        <v>16.25</v>
      </c>
      <c r="F28" s="190"/>
      <c r="G28" s="191">
        <f>ROUND(E28*F28,2)</f>
        <v>0</v>
      </c>
      <c r="H28" s="190"/>
      <c r="I28" s="191">
        <f>ROUND(E28*H28,2)</f>
        <v>0</v>
      </c>
      <c r="J28" s="190"/>
      <c r="K28" s="191">
        <f>ROUND(E28*J28,2)</f>
        <v>0</v>
      </c>
      <c r="L28" s="191">
        <v>21</v>
      </c>
      <c r="M28" s="191">
        <f>G28*(1+L28/100)</f>
        <v>0</v>
      </c>
      <c r="N28" s="191">
        <v>1.2099999999999999E-3</v>
      </c>
      <c r="O28" s="191">
        <f>ROUND(E28*N28,2)</f>
        <v>0.02</v>
      </c>
      <c r="P28" s="191">
        <v>0</v>
      </c>
      <c r="Q28" s="191">
        <f>ROUND(E28*P28,2)</f>
        <v>0</v>
      </c>
      <c r="R28" s="191"/>
      <c r="S28" s="191"/>
      <c r="T28" s="192">
        <v>0.17699999999999999</v>
      </c>
      <c r="U28" s="191">
        <f>ROUND(E28*T28,2)</f>
        <v>2.88</v>
      </c>
      <c r="V28" s="167"/>
      <c r="W28" s="167"/>
      <c r="X28" s="167"/>
      <c r="Y28" s="167"/>
      <c r="Z28" s="167"/>
      <c r="AA28" s="167"/>
      <c r="AB28" s="167"/>
      <c r="AC28" s="167"/>
      <c r="AD28" s="167"/>
      <c r="AE28" s="167" t="s">
        <v>134</v>
      </c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ht="25.5" x14ac:dyDescent="0.2">
      <c r="A29" s="174" t="s">
        <v>129</v>
      </c>
      <c r="B29" s="179" t="s">
        <v>68</v>
      </c>
      <c r="C29" s="209" t="s">
        <v>69</v>
      </c>
      <c r="D29" s="182"/>
      <c r="E29" s="186"/>
      <c r="F29" s="193"/>
      <c r="G29" s="193">
        <f>SUMIF(AE30:AE30,"&lt;&gt;NOR",G30:G30)</f>
        <v>0</v>
      </c>
      <c r="H29" s="193"/>
      <c r="I29" s="193">
        <f>SUM(I30:I30)</f>
        <v>0</v>
      </c>
      <c r="J29" s="193"/>
      <c r="K29" s="193">
        <f>SUM(K30:K30)</f>
        <v>0</v>
      </c>
      <c r="L29" s="193"/>
      <c r="M29" s="193">
        <f>SUM(M30:M30)</f>
        <v>0</v>
      </c>
      <c r="N29" s="193"/>
      <c r="O29" s="193">
        <f>SUM(O30:O30)</f>
        <v>0</v>
      </c>
      <c r="P29" s="193"/>
      <c r="Q29" s="193">
        <f>SUM(Q30:Q30)</f>
        <v>0</v>
      </c>
      <c r="R29" s="193"/>
      <c r="S29" s="193"/>
      <c r="T29" s="194"/>
      <c r="U29" s="193">
        <f>SUM(U30:U30)</f>
        <v>33.450000000000003</v>
      </c>
      <c r="AE29" t="s">
        <v>130</v>
      </c>
    </row>
    <row r="30" spans="1:60" outlineLevel="1" x14ac:dyDescent="0.2">
      <c r="A30" s="168">
        <v>14</v>
      </c>
      <c r="B30" s="178" t="s">
        <v>177</v>
      </c>
      <c r="C30" s="207" t="s">
        <v>178</v>
      </c>
      <c r="D30" s="180" t="s">
        <v>133</v>
      </c>
      <c r="E30" s="184">
        <v>94.5</v>
      </c>
      <c r="F30" s="190"/>
      <c r="G30" s="191">
        <f>ROUND(E30*F30,2)</f>
        <v>0</v>
      </c>
      <c r="H30" s="190"/>
      <c r="I30" s="191">
        <f>ROUND(E30*H30,2)</f>
        <v>0</v>
      </c>
      <c r="J30" s="190"/>
      <c r="K30" s="191">
        <f>ROUND(E30*J30,2)</f>
        <v>0</v>
      </c>
      <c r="L30" s="191">
        <v>21</v>
      </c>
      <c r="M30" s="191">
        <f>G30*(1+L30/100)</f>
        <v>0</v>
      </c>
      <c r="N30" s="191">
        <v>4.0000000000000003E-5</v>
      </c>
      <c r="O30" s="191">
        <f>ROUND(E30*N30,2)</f>
        <v>0</v>
      </c>
      <c r="P30" s="191">
        <v>0</v>
      </c>
      <c r="Q30" s="191">
        <f>ROUND(E30*P30,2)</f>
        <v>0</v>
      </c>
      <c r="R30" s="191"/>
      <c r="S30" s="191"/>
      <c r="T30" s="192">
        <v>0.35399999999999998</v>
      </c>
      <c r="U30" s="191">
        <f>ROUND(E30*T30,2)</f>
        <v>33.450000000000003</v>
      </c>
      <c r="V30" s="167"/>
      <c r="W30" s="167"/>
      <c r="X30" s="167"/>
      <c r="Y30" s="167"/>
      <c r="Z30" s="167"/>
      <c r="AA30" s="167"/>
      <c r="AB30" s="167"/>
      <c r="AC30" s="167"/>
      <c r="AD30" s="167"/>
      <c r="AE30" s="167" t="s">
        <v>134</v>
      </c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x14ac:dyDescent="0.2">
      <c r="A31" s="174" t="s">
        <v>129</v>
      </c>
      <c r="B31" s="179" t="s">
        <v>70</v>
      </c>
      <c r="C31" s="209" t="s">
        <v>71</v>
      </c>
      <c r="D31" s="182"/>
      <c r="E31" s="186"/>
      <c r="F31" s="193"/>
      <c r="G31" s="193">
        <f>SUMIF(AE32:AE47,"&lt;&gt;NOR",G32:G47)</f>
        <v>0</v>
      </c>
      <c r="H31" s="193"/>
      <c r="I31" s="193">
        <f>SUM(I32:I47)</f>
        <v>0</v>
      </c>
      <c r="J31" s="193"/>
      <c r="K31" s="193">
        <f>SUM(K32:K47)</f>
        <v>0</v>
      </c>
      <c r="L31" s="193"/>
      <c r="M31" s="193">
        <f>SUM(M32:M47)</f>
        <v>0</v>
      </c>
      <c r="N31" s="193"/>
      <c r="O31" s="193">
        <f>SUM(O32:O47)</f>
        <v>0.02</v>
      </c>
      <c r="P31" s="193"/>
      <c r="Q31" s="193">
        <f>SUM(Q32:Q47)</f>
        <v>7.9</v>
      </c>
      <c r="R31" s="193"/>
      <c r="S31" s="193"/>
      <c r="T31" s="194"/>
      <c r="U31" s="193">
        <f>SUM(U32:U47)</f>
        <v>31.390000000000004</v>
      </c>
      <c r="AE31" t="s">
        <v>130</v>
      </c>
    </row>
    <row r="32" spans="1:60" outlineLevel="1" x14ac:dyDescent="0.2">
      <c r="A32" s="168">
        <v>15</v>
      </c>
      <c r="B32" s="178" t="s">
        <v>455</v>
      </c>
      <c r="C32" s="207" t="s">
        <v>456</v>
      </c>
      <c r="D32" s="180" t="s">
        <v>133</v>
      </c>
      <c r="E32" s="184">
        <v>15.87</v>
      </c>
      <c r="F32" s="190"/>
      <c r="G32" s="191">
        <f>ROUND(E32*F32,2)</f>
        <v>0</v>
      </c>
      <c r="H32" s="190"/>
      <c r="I32" s="191">
        <f>ROUND(E32*H32,2)</f>
        <v>0</v>
      </c>
      <c r="J32" s="190"/>
      <c r="K32" s="191">
        <f>ROUND(E32*J32,2)</f>
        <v>0</v>
      </c>
      <c r="L32" s="191">
        <v>21</v>
      </c>
      <c r="M32" s="191">
        <f>G32*(1+L32/100)</f>
        <v>0</v>
      </c>
      <c r="N32" s="191">
        <v>6.7000000000000002E-4</v>
      </c>
      <c r="O32" s="191">
        <f>ROUND(E32*N32,2)</f>
        <v>0.01</v>
      </c>
      <c r="P32" s="191">
        <v>0.13100000000000001</v>
      </c>
      <c r="Q32" s="191">
        <f>ROUND(E32*P32,2)</f>
        <v>2.08</v>
      </c>
      <c r="R32" s="191"/>
      <c r="S32" s="191"/>
      <c r="T32" s="192">
        <v>0.20699999999999999</v>
      </c>
      <c r="U32" s="191">
        <f>ROUND(E32*T32,2)</f>
        <v>3.29</v>
      </c>
      <c r="V32" s="167"/>
      <c r="W32" s="167"/>
      <c r="X32" s="167"/>
      <c r="Y32" s="167"/>
      <c r="Z32" s="167"/>
      <c r="AA32" s="167"/>
      <c r="AB32" s="167"/>
      <c r="AC32" s="167"/>
      <c r="AD32" s="167"/>
      <c r="AE32" s="167" t="s">
        <v>134</v>
      </c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 x14ac:dyDescent="0.2">
      <c r="A33" s="168"/>
      <c r="B33" s="178"/>
      <c r="C33" s="208" t="s">
        <v>457</v>
      </c>
      <c r="D33" s="181"/>
      <c r="E33" s="185">
        <v>8.625</v>
      </c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2"/>
      <c r="U33" s="191"/>
      <c r="V33" s="167"/>
      <c r="W33" s="167"/>
      <c r="X33" s="167"/>
      <c r="Y33" s="167"/>
      <c r="Z33" s="167"/>
      <c r="AA33" s="167"/>
      <c r="AB33" s="167"/>
      <c r="AC33" s="167"/>
      <c r="AD33" s="167"/>
      <c r="AE33" s="167" t="s">
        <v>136</v>
      </c>
      <c r="AF33" s="167">
        <v>0</v>
      </c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 x14ac:dyDescent="0.2">
      <c r="A34" s="168"/>
      <c r="B34" s="178"/>
      <c r="C34" s="208" t="s">
        <v>458</v>
      </c>
      <c r="D34" s="181"/>
      <c r="E34" s="185">
        <v>7.2450000000000001</v>
      </c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2"/>
      <c r="U34" s="191"/>
      <c r="V34" s="167"/>
      <c r="W34" s="167"/>
      <c r="X34" s="167"/>
      <c r="Y34" s="167"/>
      <c r="Z34" s="167"/>
      <c r="AA34" s="167"/>
      <c r="AB34" s="167"/>
      <c r="AC34" s="167"/>
      <c r="AD34" s="167"/>
      <c r="AE34" s="167" t="s">
        <v>136</v>
      </c>
      <c r="AF34" s="167">
        <v>0</v>
      </c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 x14ac:dyDescent="0.2">
      <c r="A35" s="168">
        <v>16</v>
      </c>
      <c r="B35" s="178" t="s">
        <v>179</v>
      </c>
      <c r="C35" s="207" t="s">
        <v>180</v>
      </c>
      <c r="D35" s="180" t="s">
        <v>133</v>
      </c>
      <c r="E35" s="184">
        <v>5.3475000000000001</v>
      </c>
      <c r="F35" s="190"/>
      <c r="G35" s="191">
        <f>ROUND(E35*F35,2)</f>
        <v>0</v>
      </c>
      <c r="H35" s="190"/>
      <c r="I35" s="191">
        <f>ROUND(E35*H35,2)</f>
        <v>0</v>
      </c>
      <c r="J35" s="190"/>
      <c r="K35" s="191">
        <f>ROUND(E35*J35,2)</f>
        <v>0</v>
      </c>
      <c r="L35" s="191">
        <v>21</v>
      </c>
      <c r="M35" s="191">
        <f>G35*(1+L35/100)</f>
        <v>0</v>
      </c>
      <c r="N35" s="191">
        <v>6.7000000000000002E-4</v>
      </c>
      <c r="O35" s="191">
        <f>ROUND(E35*N35,2)</f>
        <v>0</v>
      </c>
      <c r="P35" s="191">
        <v>0.26100000000000001</v>
      </c>
      <c r="Q35" s="191">
        <f>ROUND(E35*P35,2)</f>
        <v>1.4</v>
      </c>
      <c r="R35" s="191"/>
      <c r="S35" s="191"/>
      <c r="T35" s="192">
        <v>0.25800000000000001</v>
      </c>
      <c r="U35" s="191">
        <f>ROUND(E35*T35,2)</f>
        <v>1.38</v>
      </c>
      <c r="V35" s="167"/>
      <c r="W35" s="167"/>
      <c r="X35" s="167"/>
      <c r="Y35" s="167"/>
      <c r="Z35" s="167"/>
      <c r="AA35" s="167"/>
      <c r="AB35" s="167"/>
      <c r="AC35" s="167"/>
      <c r="AD35" s="167"/>
      <c r="AE35" s="167" t="s">
        <v>134</v>
      </c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 x14ac:dyDescent="0.2">
      <c r="A36" s="168"/>
      <c r="B36" s="178"/>
      <c r="C36" s="208" t="s">
        <v>459</v>
      </c>
      <c r="D36" s="181"/>
      <c r="E36" s="185">
        <v>5.3475000000000001</v>
      </c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2"/>
      <c r="U36" s="191"/>
      <c r="V36" s="167"/>
      <c r="W36" s="167"/>
      <c r="X36" s="167"/>
      <c r="Y36" s="167"/>
      <c r="Z36" s="167"/>
      <c r="AA36" s="167"/>
      <c r="AB36" s="167"/>
      <c r="AC36" s="167"/>
      <c r="AD36" s="167"/>
      <c r="AE36" s="167" t="s">
        <v>136</v>
      </c>
      <c r="AF36" s="167">
        <v>0</v>
      </c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ht="22.5" outlineLevel="1" x14ac:dyDescent="0.2">
      <c r="A37" s="168">
        <v>17</v>
      </c>
      <c r="B37" s="178" t="s">
        <v>184</v>
      </c>
      <c r="C37" s="207" t="s">
        <v>185</v>
      </c>
      <c r="D37" s="180" t="s">
        <v>133</v>
      </c>
      <c r="E37" s="184">
        <v>16.3</v>
      </c>
      <c r="F37" s="190"/>
      <c r="G37" s="191">
        <f>ROUND(E37*F37,2)</f>
        <v>0</v>
      </c>
      <c r="H37" s="190"/>
      <c r="I37" s="191">
        <f>ROUND(E37*H37,2)</f>
        <v>0</v>
      </c>
      <c r="J37" s="190"/>
      <c r="K37" s="191">
        <f>ROUND(E37*J37,2)</f>
        <v>0</v>
      </c>
      <c r="L37" s="191">
        <v>21</v>
      </c>
      <c r="M37" s="191">
        <f>G37*(1+L37/100)</f>
        <v>0</v>
      </c>
      <c r="N37" s="191">
        <v>0</v>
      </c>
      <c r="O37" s="191">
        <f>ROUND(E37*N37,2)</f>
        <v>0</v>
      </c>
      <c r="P37" s="191">
        <v>0.02</v>
      </c>
      <c r="Q37" s="191">
        <f>ROUND(E37*P37,2)</f>
        <v>0.33</v>
      </c>
      <c r="R37" s="191"/>
      <c r="S37" s="191"/>
      <c r="T37" s="192">
        <v>0.23</v>
      </c>
      <c r="U37" s="191">
        <f>ROUND(E37*T37,2)</f>
        <v>3.75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 t="s">
        <v>134</v>
      </c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 x14ac:dyDescent="0.2">
      <c r="A38" s="168"/>
      <c r="B38" s="178"/>
      <c r="C38" s="208" t="s">
        <v>460</v>
      </c>
      <c r="D38" s="181"/>
      <c r="E38" s="185">
        <v>16.3</v>
      </c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2"/>
      <c r="U38" s="191"/>
      <c r="V38" s="167"/>
      <c r="W38" s="167"/>
      <c r="X38" s="167"/>
      <c r="Y38" s="167"/>
      <c r="Z38" s="167"/>
      <c r="AA38" s="167"/>
      <c r="AB38" s="167"/>
      <c r="AC38" s="167"/>
      <c r="AD38" s="167"/>
      <c r="AE38" s="167" t="s">
        <v>136</v>
      </c>
      <c r="AF38" s="167">
        <v>0</v>
      </c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 x14ac:dyDescent="0.2">
      <c r="A39" s="168">
        <v>18</v>
      </c>
      <c r="B39" s="178" t="s">
        <v>187</v>
      </c>
      <c r="C39" s="207" t="s">
        <v>188</v>
      </c>
      <c r="D39" s="180" t="s">
        <v>133</v>
      </c>
      <c r="E39" s="184">
        <v>3.45</v>
      </c>
      <c r="F39" s="190"/>
      <c r="G39" s="191">
        <f>ROUND(E39*F39,2)</f>
        <v>0</v>
      </c>
      <c r="H39" s="190"/>
      <c r="I39" s="191">
        <f>ROUND(E39*H39,2)</f>
        <v>0</v>
      </c>
      <c r="J39" s="190"/>
      <c r="K39" s="191">
        <f>ROUND(E39*J39,2)</f>
        <v>0</v>
      </c>
      <c r="L39" s="191">
        <v>21</v>
      </c>
      <c r="M39" s="191">
        <f>G39*(1+L39/100)</f>
        <v>0</v>
      </c>
      <c r="N39" s="191">
        <v>3.4000000000000002E-4</v>
      </c>
      <c r="O39" s="191">
        <f>ROUND(E39*N39,2)</f>
        <v>0</v>
      </c>
      <c r="P39" s="191">
        <v>0.27500000000000002</v>
      </c>
      <c r="Q39" s="191">
        <f>ROUND(E39*P39,2)</f>
        <v>0.95</v>
      </c>
      <c r="R39" s="191"/>
      <c r="S39" s="191"/>
      <c r="T39" s="192">
        <v>1.0529999999999999</v>
      </c>
      <c r="U39" s="191">
        <f>ROUND(E39*T39,2)</f>
        <v>3.63</v>
      </c>
      <c r="V39" s="167"/>
      <c r="W39" s="167"/>
      <c r="X39" s="167"/>
      <c r="Y39" s="167"/>
      <c r="Z39" s="167"/>
      <c r="AA39" s="167"/>
      <c r="AB39" s="167"/>
      <c r="AC39" s="167"/>
      <c r="AD39" s="167"/>
      <c r="AE39" s="167" t="s">
        <v>134</v>
      </c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 x14ac:dyDescent="0.2">
      <c r="A40" s="168"/>
      <c r="B40" s="178"/>
      <c r="C40" s="208" t="s">
        <v>461</v>
      </c>
      <c r="D40" s="181"/>
      <c r="E40" s="185">
        <v>3.45</v>
      </c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2"/>
      <c r="U40" s="191"/>
      <c r="V40" s="167"/>
      <c r="W40" s="167"/>
      <c r="X40" s="167"/>
      <c r="Y40" s="167"/>
      <c r="Z40" s="167"/>
      <c r="AA40" s="167"/>
      <c r="AB40" s="167"/>
      <c r="AC40" s="167"/>
      <c r="AD40" s="167"/>
      <c r="AE40" s="167" t="s">
        <v>136</v>
      </c>
      <c r="AF40" s="167">
        <v>0</v>
      </c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outlineLevel="1" x14ac:dyDescent="0.2">
      <c r="A41" s="168">
        <v>19</v>
      </c>
      <c r="B41" s="178" t="s">
        <v>193</v>
      </c>
      <c r="C41" s="207" t="s">
        <v>194</v>
      </c>
      <c r="D41" s="180" t="s">
        <v>143</v>
      </c>
      <c r="E41" s="184">
        <v>4</v>
      </c>
      <c r="F41" s="190"/>
      <c r="G41" s="191">
        <f>ROUND(E41*F41,2)</f>
        <v>0</v>
      </c>
      <c r="H41" s="190"/>
      <c r="I41" s="191">
        <f>ROUND(E41*H41,2)</f>
        <v>0</v>
      </c>
      <c r="J41" s="190"/>
      <c r="K41" s="191">
        <f>ROUND(E41*J41,2)</f>
        <v>0</v>
      </c>
      <c r="L41" s="191">
        <v>21</v>
      </c>
      <c r="M41" s="191">
        <f>G41*(1+L41/100)</f>
        <v>0</v>
      </c>
      <c r="N41" s="191">
        <v>0</v>
      </c>
      <c r="O41" s="191">
        <f>ROUND(E41*N41,2)</f>
        <v>0</v>
      </c>
      <c r="P41" s="191">
        <v>0</v>
      </c>
      <c r="Q41" s="191">
        <f>ROUND(E41*P41,2)</f>
        <v>0</v>
      </c>
      <c r="R41" s="191"/>
      <c r="S41" s="191"/>
      <c r="T41" s="192">
        <v>0.05</v>
      </c>
      <c r="U41" s="191">
        <f>ROUND(E41*T41,2)</f>
        <v>0.2</v>
      </c>
      <c r="V41" s="167"/>
      <c r="W41" s="167"/>
      <c r="X41" s="167"/>
      <c r="Y41" s="167"/>
      <c r="Z41" s="167"/>
      <c r="AA41" s="167"/>
      <c r="AB41" s="167"/>
      <c r="AC41" s="167"/>
      <c r="AD41" s="167"/>
      <c r="AE41" s="167" t="s">
        <v>134</v>
      </c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outlineLevel="1" x14ac:dyDescent="0.2">
      <c r="A42" s="168">
        <v>20</v>
      </c>
      <c r="B42" s="178" t="s">
        <v>195</v>
      </c>
      <c r="C42" s="207" t="s">
        <v>196</v>
      </c>
      <c r="D42" s="180" t="s">
        <v>133</v>
      </c>
      <c r="E42" s="184">
        <v>4.71</v>
      </c>
      <c r="F42" s="190"/>
      <c r="G42" s="191">
        <f>ROUND(E42*F42,2)</f>
        <v>0</v>
      </c>
      <c r="H42" s="190"/>
      <c r="I42" s="191">
        <f>ROUND(E42*H42,2)</f>
        <v>0</v>
      </c>
      <c r="J42" s="190"/>
      <c r="K42" s="191">
        <f>ROUND(E42*J42,2)</f>
        <v>0</v>
      </c>
      <c r="L42" s="191">
        <v>21</v>
      </c>
      <c r="M42" s="191">
        <f>G42*(1+L42/100)</f>
        <v>0</v>
      </c>
      <c r="N42" s="191">
        <v>1.17E-3</v>
      </c>
      <c r="O42" s="191">
        <f>ROUND(E42*N42,2)</f>
        <v>0.01</v>
      </c>
      <c r="P42" s="191">
        <v>7.5999999999999998E-2</v>
      </c>
      <c r="Q42" s="191">
        <f>ROUND(E42*P42,2)</f>
        <v>0.36</v>
      </c>
      <c r="R42" s="191"/>
      <c r="S42" s="191"/>
      <c r="T42" s="192">
        <v>0.93899999999999995</v>
      </c>
      <c r="U42" s="191">
        <f>ROUND(E42*T42,2)</f>
        <v>4.42</v>
      </c>
      <c r="V42" s="167"/>
      <c r="W42" s="167"/>
      <c r="X42" s="167"/>
      <c r="Y42" s="167"/>
      <c r="Z42" s="167"/>
      <c r="AA42" s="167"/>
      <c r="AB42" s="167"/>
      <c r="AC42" s="167"/>
      <c r="AD42" s="167"/>
      <c r="AE42" s="167" t="s">
        <v>134</v>
      </c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 x14ac:dyDescent="0.2">
      <c r="A43" s="168">
        <v>21</v>
      </c>
      <c r="B43" s="178" t="s">
        <v>197</v>
      </c>
      <c r="C43" s="207" t="s">
        <v>198</v>
      </c>
      <c r="D43" s="180" t="s">
        <v>162</v>
      </c>
      <c r="E43" s="184">
        <v>7.1</v>
      </c>
      <c r="F43" s="190"/>
      <c r="G43" s="191">
        <f>ROUND(E43*F43,2)</f>
        <v>0</v>
      </c>
      <c r="H43" s="190"/>
      <c r="I43" s="191">
        <f>ROUND(E43*H43,2)</f>
        <v>0</v>
      </c>
      <c r="J43" s="190"/>
      <c r="K43" s="191">
        <f>ROUND(E43*J43,2)</f>
        <v>0</v>
      </c>
      <c r="L43" s="191">
        <v>21</v>
      </c>
      <c r="M43" s="191">
        <f>G43*(1+L43/100)</f>
        <v>0</v>
      </c>
      <c r="N43" s="191">
        <v>5.9000000000000003E-4</v>
      </c>
      <c r="O43" s="191">
        <f>ROUND(E43*N43,2)</f>
        <v>0</v>
      </c>
      <c r="P43" s="191">
        <v>3.6999999999999998E-2</v>
      </c>
      <c r="Q43" s="191">
        <f>ROUND(E43*P43,2)</f>
        <v>0.26</v>
      </c>
      <c r="R43" s="191"/>
      <c r="S43" s="191"/>
      <c r="T43" s="192">
        <v>0.443</v>
      </c>
      <c r="U43" s="191">
        <f>ROUND(E43*T43,2)</f>
        <v>3.15</v>
      </c>
      <c r="V43" s="167"/>
      <c r="W43" s="167"/>
      <c r="X43" s="167"/>
      <c r="Y43" s="167"/>
      <c r="Z43" s="167"/>
      <c r="AA43" s="167"/>
      <c r="AB43" s="167"/>
      <c r="AC43" s="167"/>
      <c r="AD43" s="167"/>
      <c r="AE43" s="167" t="s">
        <v>134</v>
      </c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outlineLevel="1" x14ac:dyDescent="0.2">
      <c r="A44" s="168">
        <v>22</v>
      </c>
      <c r="B44" s="178" t="s">
        <v>199</v>
      </c>
      <c r="C44" s="207" t="s">
        <v>200</v>
      </c>
      <c r="D44" s="180" t="s">
        <v>133</v>
      </c>
      <c r="E44" s="184">
        <v>37.11</v>
      </c>
      <c r="F44" s="190"/>
      <c r="G44" s="191">
        <f>ROUND(E44*F44,2)</f>
        <v>0</v>
      </c>
      <c r="H44" s="190"/>
      <c r="I44" s="191">
        <f>ROUND(E44*H44,2)</f>
        <v>0</v>
      </c>
      <c r="J44" s="190"/>
      <c r="K44" s="191">
        <f>ROUND(E44*J44,2)</f>
        <v>0</v>
      </c>
      <c r="L44" s="191">
        <v>21</v>
      </c>
      <c r="M44" s="191">
        <f>G44*(1+L44/100)</f>
        <v>0</v>
      </c>
      <c r="N44" s="191">
        <v>0</v>
      </c>
      <c r="O44" s="191">
        <f>ROUND(E44*N44,2)</f>
        <v>0</v>
      </c>
      <c r="P44" s="191">
        <v>6.8000000000000005E-2</v>
      </c>
      <c r="Q44" s="191">
        <f>ROUND(E44*P44,2)</f>
        <v>2.52</v>
      </c>
      <c r="R44" s="191"/>
      <c r="S44" s="191"/>
      <c r="T44" s="192">
        <v>0.3</v>
      </c>
      <c r="U44" s="191">
        <f>ROUND(E44*T44,2)</f>
        <v>11.13</v>
      </c>
      <c r="V44" s="167"/>
      <c r="W44" s="167"/>
      <c r="X44" s="167"/>
      <c r="Y44" s="167"/>
      <c r="Z44" s="167"/>
      <c r="AA44" s="167"/>
      <c r="AB44" s="167"/>
      <c r="AC44" s="167"/>
      <c r="AD44" s="167"/>
      <c r="AE44" s="167" t="s">
        <v>134</v>
      </c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 ht="33.75" outlineLevel="1" x14ac:dyDescent="0.2">
      <c r="A45" s="168"/>
      <c r="B45" s="178"/>
      <c r="C45" s="208" t="s">
        <v>462</v>
      </c>
      <c r="D45" s="181"/>
      <c r="E45" s="185">
        <v>52.11</v>
      </c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2"/>
      <c r="U45" s="191"/>
      <c r="V45" s="167"/>
      <c r="W45" s="167"/>
      <c r="X45" s="167"/>
      <c r="Y45" s="167"/>
      <c r="Z45" s="167"/>
      <c r="AA45" s="167"/>
      <c r="AB45" s="167"/>
      <c r="AC45" s="167"/>
      <c r="AD45" s="167"/>
      <c r="AE45" s="167" t="s">
        <v>136</v>
      </c>
      <c r="AF45" s="167">
        <v>0</v>
      </c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 outlineLevel="1" x14ac:dyDescent="0.2">
      <c r="A46" s="168"/>
      <c r="B46" s="178"/>
      <c r="C46" s="208" t="s">
        <v>463</v>
      </c>
      <c r="D46" s="181"/>
      <c r="E46" s="185">
        <v>-15</v>
      </c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2"/>
      <c r="U46" s="191"/>
      <c r="V46" s="167"/>
      <c r="W46" s="167"/>
      <c r="X46" s="167"/>
      <c r="Y46" s="167"/>
      <c r="Z46" s="167"/>
      <c r="AA46" s="167"/>
      <c r="AB46" s="167"/>
      <c r="AC46" s="167"/>
      <c r="AD46" s="167"/>
      <c r="AE46" s="167" t="s">
        <v>136</v>
      </c>
      <c r="AF46" s="167">
        <v>0</v>
      </c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ht="22.5" outlineLevel="1" x14ac:dyDescent="0.2">
      <c r="A47" s="168">
        <v>23</v>
      </c>
      <c r="B47" s="178" t="s">
        <v>203</v>
      </c>
      <c r="C47" s="207" t="s">
        <v>204</v>
      </c>
      <c r="D47" s="180" t="s">
        <v>162</v>
      </c>
      <c r="E47" s="184">
        <v>2.85</v>
      </c>
      <c r="F47" s="190"/>
      <c r="G47" s="191">
        <f>ROUND(E47*F47,2)</f>
        <v>0</v>
      </c>
      <c r="H47" s="190"/>
      <c r="I47" s="191">
        <f>ROUND(E47*H47,2)</f>
        <v>0</v>
      </c>
      <c r="J47" s="190"/>
      <c r="K47" s="191">
        <f>ROUND(E47*J47,2)</f>
        <v>0</v>
      </c>
      <c r="L47" s="191">
        <v>21</v>
      </c>
      <c r="M47" s="191">
        <f>G47*(1+L47/100)</f>
        <v>0</v>
      </c>
      <c r="N47" s="191">
        <v>0</v>
      </c>
      <c r="O47" s="191">
        <f>ROUND(E47*N47,2)</f>
        <v>0</v>
      </c>
      <c r="P47" s="191">
        <v>0</v>
      </c>
      <c r="Q47" s="191">
        <f>ROUND(E47*P47,2)</f>
        <v>0</v>
      </c>
      <c r="R47" s="191"/>
      <c r="S47" s="191"/>
      <c r="T47" s="192">
        <v>0.154</v>
      </c>
      <c r="U47" s="191">
        <f>ROUND(E47*T47,2)</f>
        <v>0.44</v>
      </c>
      <c r="V47" s="167"/>
      <c r="W47" s="167"/>
      <c r="X47" s="167"/>
      <c r="Y47" s="167"/>
      <c r="Z47" s="167"/>
      <c r="AA47" s="167"/>
      <c r="AB47" s="167"/>
      <c r="AC47" s="167"/>
      <c r="AD47" s="167"/>
      <c r="AE47" s="167" t="s">
        <v>134</v>
      </c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x14ac:dyDescent="0.2">
      <c r="A48" s="174" t="s">
        <v>129</v>
      </c>
      <c r="B48" s="179" t="s">
        <v>72</v>
      </c>
      <c r="C48" s="209" t="s">
        <v>73</v>
      </c>
      <c r="D48" s="182"/>
      <c r="E48" s="186"/>
      <c r="F48" s="193"/>
      <c r="G48" s="193">
        <f>SUMIF(AE49:AE54,"&lt;&gt;NOR",G49:G54)</f>
        <v>0</v>
      </c>
      <c r="H48" s="193"/>
      <c r="I48" s="193">
        <f>SUM(I49:I54)</f>
        <v>0</v>
      </c>
      <c r="J48" s="193"/>
      <c r="K48" s="193">
        <f>SUM(K49:K54)</f>
        <v>0</v>
      </c>
      <c r="L48" s="193"/>
      <c r="M48" s="193">
        <f>SUM(M49:M54)</f>
        <v>0</v>
      </c>
      <c r="N48" s="193"/>
      <c r="O48" s="193">
        <f>SUM(O49:O54)</f>
        <v>0.05</v>
      </c>
      <c r="P48" s="193"/>
      <c r="Q48" s="193">
        <f>SUM(Q49:Q54)</f>
        <v>0.94000000000000006</v>
      </c>
      <c r="R48" s="193"/>
      <c r="S48" s="193"/>
      <c r="T48" s="194"/>
      <c r="U48" s="193">
        <f>SUM(U49:U54)</f>
        <v>20.02</v>
      </c>
      <c r="AE48" t="s">
        <v>130</v>
      </c>
    </row>
    <row r="49" spans="1:60" outlineLevel="1" x14ac:dyDescent="0.2">
      <c r="A49" s="168">
        <v>24</v>
      </c>
      <c r="B49" s="178" t="s">
        <v>205</v>
      </c>
      <c r="C49" s="207" t="s">
        <v>206</v>
      </c>
      <c r="D49" s="180" t="s">
        <v>143</v>
      </c>
      <c r="E49" s="184">
        <v>3</v>
      </c>
      <c r="F49" s="190"/>
      <c r="G49" s="191">
        <f t="shared" ref="G49:G54" si="0">ROUND(E49*F49,2)</f>
        <v>0</v>
      </c>
      <c r="H49" s="190"/>
      <c r="I49" s="191">
        <f t="shared" ref="I49:I54" si="1">ROUND(E49*H49,2)</f>
        <v>0</v>
      </c>
      <c r="J49" s="190"/>
      <c r="K49" s="191">
        <f t="shared" ref="K49:K54" si="2">ROUND(E49*J49,2)</f>
        <v>0</v>
      </c>
      <c r="L49" s="191">
        <v>21</v>
      </c>
      <c r="M49" s="191">
        <f t="shared" ref="M49:M54" si="3">G49*(1+L49/100)</f>
        <v>0</v>
      </c>
      <c r="N49" s="191">
        <v>1.33E-3</v>
      </c>
      <c r="O49" s="191">
        <f t="shared" ref="O49:O54" si="4">ROUND(E49*N49,2)</f>
        <v>0</v>
      </c>
      <c r="P49" s="191">
        <v>2E-3</v>
      </c>
      <c r="Q49" s="191">
        <f t="shared" ref="Q49:Q54" si="5">ROUND(E49*P49,2)</f>
        <v>0.01</v>
      </c>
      <c r="R49" s="191"/>
      <c r="S49" s="191"/>
      <c r="T49" s="192">
        <v>0.30099999999999999</v>
      </c>
      <c r="U49" s="191">
        <f t="shared" ref="U49:U54" si="6">ROUND(E49*T49,2)</f>
        <v>0.9</v>
      </c>
      <c r="V49" s="167"/>
      <c r="W49" s="167"/>
      <c r="X49" s="167"/>
      <c r="Y49" s="167"/>
      <c r="Z49" s="167"/>
      <c r="AA49" s="167"/>
      <c r="AB49" s="167"/>
      <c r="AC49" s="167"/>
      <c r="AD49" s="167"/>
      <c r="AE49" s="167" t="s">
        <v>134</v>
      </c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 x14ac:dyDescent="0.2">
      <c r="A50" s="168">
        <v>25</v>
      </c>
      <c r="B50" s="178" t="s">
        <v>207</v>
      </c>
      <c r="C50" s="207" t="s">
        <v>208</v>
      </c>
      <c r="D50" s="180" t="s">
        <v>162</v>
      </c>
      <c r="E50" s="184">
        <v>12.5</v>
      </c>
      <c r="F50" s="190"/>
      <c r="G50" s="191">
        <f t="shared" si="0"/>
        <v>0</v>
      </c>
      <c r="H50" s="190"/>
      <c r="I50" s="191">
        <f t="shared" si="1"/>
        <v>0</v>
      </c>
      <c r="J50" s="190"/>
      <c r="K50" s="191">
        <f t="shared" si="2"/>
        <v>0</v>
      </c>
      <c r="L50" s="191">
        <v>21</v>
      </c>
      <c r="M50" s="191">
        <f t="shared" si="3"/>
        <v>0</v>
      </c>
      <c r="N50" s="191">
        <v>4.8999999999999998E-4</v>
      </c>
      <c r="O50" s="191">
        <f t="shared" si="4"/>
        <v>0.01</v>
      </c>
      <c r="P50" s="191">
        <v>8.9999999999999993E-3</v>
      </c>
      <c r="Q50" s="191">
        <f t="shared" si="5"/>
        <v>0.11</v>
      </c>
      <c r="R50" s="191"/>
      <c r="S50" s="191"/>
      <c r="T50" s="192">
        <v>0.30099999999999999</v>
      </c>
      <c r="U50" s="191">
        <f t="shared" si="6"/>
        <v>3.76</v>
      </c>
      <c r="V50" s="167"/>
      <c r="W50" s="167"/>
      <c r="X50" s="167"/>
      <c r="Y50" s="167"/>
      <c r="Z50" s="167"/>
      <c r="AA50" s="167"/>
      <c r="AB50" s="167"/>
      <c r="AC50" s="167"/>
      <c r="AD50" s="167"/>
      <c r="AE50" s="167" t="s">
        <v>134</v>
      </c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outlineLevel="1" x14ac:dyDescent="0.2">
      <c r="A51" s="168">
        <v>26</v>
      </c>
      <c r="B51" s="178" t="s">
        <v>209</v>
      </c>
      <c r="C51" s="207" t="s">
        <v>210</v>
      </c>
      <c r="D51" s="180" t="s">
        <v>162</v>
      </c>
      <c r="E51" s="184">
        <v>6.1</v>
      </c>
      <c r="F51" s="190"/>
      <c r="G51" s="191">
        <f t="shared" si="0"/>
        <v>0</v>
      </c>
      <c r="H51" s="190"/>
      <c r="I51" s="191">
        <f t="shared" si="1"/>
        <v>0</v>
      </c>
      <c r="J51" s="190"/>
      <c r="K51" s="191">
        <f t="shared" si="2"/>
        <v>0</v>
      </c>
      <c r="L51" s="191">
        <v>21</v>
      </c>
      <c r="M51" s="191">
        <f t="shared" si="3"/>
        <v>0</v>
      </c>
      <c r="N51" s="191">
        <v>4.8999999999999998E-4</v>
      </c>
      <c r="O51" s="191">
        <f t="shared" si="4"/>
        <v>0</v>
      </c>
      <c r="P51" s="191">
        <v>1.7999999999999999E-2</v>
      </c>
      <c r="Q51" s="191">
        <f t="shared" si="5"/>
        <v>0.11</v>
      </c>
      <c r="R51" s="191"/>
      <c r="S51" s="191"/>
      <c r="T51" s="192">
        <v>0.34200000000000003</v>
      </c>
      <c r="U51" s="191">
        <f t="shared" si="6"/>
        <v>2.09</v>
      </c>
      <c r="V51" s="167"/>
      <c r="W51" s="167"/>
      <c r="X51" s="167"/>
      <c r="Y51" s="167"/>
      <c r="Z51" s="167"/>
      <c r="AA51" s="167"/>
      <c r="AB51" s="167"/>
      <c r="AC51" s="167"/>
      <c r="AD51" s="167"/>
      <c r="AE51" s="167" t="s">
        <v>134</v>
      </c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outlineLevel="1" x14ac:dyDescent="0.2">
      <c r="A52" s="168">
        <v>27</v>
      </c>
      <c r="B52" s="178" t="s">
        <v>211</v>
      </c>
      <c r="C52" s="207" t="s">
        <v>212</v>
      </c>
      <c r="D52" s="180" t="s">
        <v>162</v>
      </c>
      <c r="E52" s="184">
        <v>12.25</v>
      </c>
      <c r="F52" s="190"/>
      <c r="G52" s="191">
        <f t="shared" si="0"/>
        <v>0</v>
      </c>
      <c r="H52" s="190"/>
      <c r="I52" s="191">
        <f t="shared" si="1"/>
        <v>0</v>
      </c>
      <c r="J52" s="190"/>
      <c r="K52" s="191">
        <f t="shared" si="2"/>
        <v>0</v>
      </c>
      <c r="L52" s="191">
        <v>21</v>
      </c>
      <c r="M52" s="191">
        <f t="shared" si="3"/>
        <v>0</v>
      </c>
      <c r="N52" s="191">
        <v>4.8999999999999998E-4</v>
      </c>
      <c r="O52" s="191">
        <f t="shared" si="4"/>
        <v>0.01</v>
      </c>
      <c r="P52" s="191">
        <v>5.3999999999999999E-2</v>
      </c>
      <c r="Q52" s="191">
        <f t="shared" si="5"/>
        <v>0.66</v>
      </c>
      <c r="R52" s="191"/>
      <c r="S52" s="191"/>
      <c r="T52" s="192">
        <v>0.66800000000000004</v>
      </c>
      <c r="U52" s="191">
        <f t="shared" si="6"/>
        <v>8.18</v>
      </c>
      <c r="V52" s="167"/>
      <c r="W52" s="167"/>
      <c r="X52" s="167"/>
      <c r="Y52" s="167"/>
      <c r="Z52" s="167"/>
      <c r="AA52" s="167"/>
      <c r="AB52" s="167"/>
      <c r="AC52" s="167"/>
      <c r="AD52" s="167"/>
      <c r="AE52" s="167" t="s">
        <v>134</v>
      </c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ht="22.5" outlineLevel="1" x14ac:dyDescent="0.2">
      <c r="A53" s="168">
        <v>28</v>
      </c>
      <c r="B53" s="178" t="s">
        <v>213</v>
      </c>
      <c r="C53" s="207" t="s">
        <v>214</v>
      </c>
      <c r="D53" s="180" t="s">
        <v>162</v>
      </c>
      <c r="E53" s="184">
        <v>6.25</v>
      </c>
      <c r="F53" s="190"/>
      <c r="G53" s="191">
        <f t="shared" si="0"/>
        <v>0</v>
      </c>
      <c r="H53" s="190"/>
      <c r="I53" s="191">
        <f t="shared" si="1"/>
        <v>0</v>
      </c>
      <c r="J53" s="190"/>
      <c r="K53" s="191">
        <f t="shared" si="2"/>
        <v>0</v>
      </c>
      <c r="L53" s="191">
        <v>21</v>
      </c>
      <c r="M53" s="191">
        <f t="shared" si="3"/>
        <v>0</v>
      </c>
      <c r="N53" s="191">
        <v>4.8999999999999998E-4</v>
      </c>
      <c r="O53" s="191">
        <f t="shared" si="4"/>
        <v>0</v>
      </c>
      <c r="P53" s="191">
        <v>3.0000000000000001E-3</v>
      </c>
      <c r="Q53" s="191">
        <f t="shared" si="5"/>
        <v>0.02</v>
      </c>
      <c r="R53" s="191"/>
      <c r="S53" s="191"/>
      <c r="T53" s="192">
        <v>0.10299999999999999</v>
      </c>
      <c r="U53" s="191">
        <f t="shared" si="6"/>
        <v>0.64</v>
      </c>
      <c r="V53" s="167"/>
      <c r="W53" s="167"/>
      <c r="X53" s="167"/>
      <c r="Y53" s="167"/>
      <c r="Z53" s="167"/>
      <c r="AA53" s="167"/>
      <c r="AB53" s="167"/>
      <c r="AC53" s="167"/>
      <c r="AD53" s="167"/>
      <c r="AE53" s="167" t="s">
        <v>134</v>
      </c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 x14ac:dyDescent="0.2">
      <c r="A54" s="168">
        <v>29</v>
      </c>
      <c r="B54" s="178" t="s">
        <v>215</v>
      </c>
      <c r="C54" s="207" t="s">
        <v>216</v>
      </c>
      <c r="D54" s="180" t="s">
        <v>162</v>
      </c>
      <c r="E54" s="184">
        <v>32.5</v>
      </c>
      <c r="F54" s="190"/>
      <c r="G54" s="191">
        <f t="shared" si="0"/>
        <v>0</v>
      </c>
      <c r="H54" s="190"/>
      <c r="I54" s="191">
        <f t="shared" si="1"/>
        <v>0</v>
      </c>
      <c r="J54" s="190"/>
      <c r="K54" s="191">
        <f t="shared" si="2"/>
        <v>0</v>
      </c>
      <c r="L54" s="191">
        <v>21</v>
      </c>
      <c r="M54" s="191">
        <f t="shared" si="3"/>
        <v>0</v>
      </c>
      <c r="N54" s="191">
        <v>1E-3</v>
      </c>
      <c r="O54" s="191">
        <f t="shared" si="4"/>
        <v>0.03</v>
      </c>
      <c r="P54" s="191">
        <v>1E-3</v>
      </c>
      <c r="Q54" s="191">
        <f t="shared" si="5"/>
        <v>0.03</v>
      </c>
      <c r="R54" s="191"/>
      <c r="S54" s="191"/>
      <c r="T54" s="192">
        <v>0.13700000000000001</v>
      </c>
      <c r="U54" s="191">
        <f t="shared" si="6"/>
        <v>4.45</v>
      </c>
      <c r="V54" s="167"/>
      <c r="W54" s="167"/>
      <c r="X54" s="167"/>
      <c r="Y54" s="167"/>
      <c r="Z54" s="167"/>
      <c r="AA54" s="167"/>
      <c r="AB54" s="167"/>
      <c r="AC54" s="167"/>
      <c r="AD54" s="167"/>
      <c r="AE54" s="167" t="s">
        <v>134</v>
      </c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x14ac:dyDescent="0.2">
      <c r="A55" s="174" t="s">
        <v>129</v>
      </c>
      <c r="B55" s="179" t="s">
        <v>74</v>
      </c>
      <c r="C55" s="209" t="s">
        <v>75</v>
      </c>
      <c r="D55" s="182"/>
      <c r="E55" s="186"/>
      <c r="F55" s="193"/>
      <c r="G55" s="193">
        <f>SUMIF(AE56:AE64,"&lt;&gt;NOR",G56:G64)</f>
        <v>0</v>
      </c>
      <c r="H55" s="193"/>
      <c r="I55" s="193">
        <f>SUM(I56:I64)</f>
        <v>0</v>
      </c>
      <c r="J55" s="193"/>
      <c r="K55" s="193">
        <f>SUM(K56:K64)</f>
        <v>0</v>
      </c>
      <c r="L55" s="193"/>
      <c r="M55" s="193">
        <f>SUM(M56:M64)</f>
        <v>0</v>
      </c>
      <c r="N55" s="193"/>
      <c r="O55" s="193">
        <f>SUM(O56:O64)</f>
        <v>0.04</v>
      </c>
      <c r="P55" s="193"/>
      <c r="Q55" s="193">
        <f>SUM(Q56:Q64)</f>
        <v>0.22999999999999998</v>
      </c>
      <c r="R55" s="193"/>
      <c r="S55" s="193"/>
      <c r="T55" s="194"/>
      <c r="U55" s="193">
        <f>SUM(U56:U64)</f>
        <v>44.82</v>
      </c>
      <c r="AE55" t="s">
        <v>130</v>
      </c>
    </row>
    <row r="56" spans="1:60" outlineLevel="1" x14ac:dyDescent="0.2">
      <c r="A56" s="168">
        <v>30</v>
      </c>
      <c r="B56" s="178" t="s">
        <v>217</v>
      </c>
      <c r="C56" s="207" t="s">
        <v>218</v>
      </c>
      <c r="D56" s="180" t="s">
        <v>162</v>
      </c>
      <c r="E56" s="184">
        <v>14</v>
      </c>
      <c r="F56" s="190"/>
      <c r="G56" s="191">
        <f t="shared" ref="G56:G64" si="7">ROUND(E56*F56,2)</f>
        <v>0</v>
      </c>
      <c r="H56" s="190"/>
      <c r="I56" s="191">
        <f t="shared" ref="I56:I64" si="8">ROUND(E56*H56,2)</f>
        <v>0</v>
      </c>
      <c r="J56" s="190"/>
      <c r="K56" s="191">
        <f t="shared" ref="K56:K64" si="9">ROUND(E56*J56,2)</f>
        <v>0</v>
      </c>
      <c r="L56" s="191">
        <v>21</v>
      </c>
      <c r="M56" s="191">
        <f t="shared" ref="M56:M64" si="10">G56*(1+L56/100)</f>
        <v>0</v>
      </c>
      <c r="N56" s="191">
        <v>0</v>
      </c>
      <c r="O56" s="191">
        <f t="shared" ref="O56:O64" si="11">ROUND(E56*N56,2)</f>
        <v>0</v>
      </c>
      <c r="P56" s="191">
        <v>1.4919999999999999E-2</v>
      </c>
      <c r="Q56" s="191">
        <f t="shared" ref="Q56:Q64" si="12">ROUND(E56*P56,2)</f>
        <v>0.21</v>
      </c>
      <c r="R56" s="191"/>
      <c r="S56" s="191"/>
      <c r="T56" s="192">
        <v>0.41299999999999998</v>
      </c>
      <c r="U56" s="191">
        <f t="shared" ref="U56:U64" si="13">ROUND(E56*T56,2)</f>
        <v>5.78</v>
      </c>
      <c r="V56" s="167"/>
      <c r="W56" s="167"/>
      <c r="X56" s="167"/>
      <c r="Y56" s="167"/>
      <c r="Z56" s="167"/>
      <c r="AA56" s="167"/>
      <c r="AB56" s="167"/>
      <c r="AC56" s="167"/>
      <c r="AD56" s="167"/>
      <c r="AE56" s="167" t="s">
        <v>134</v>
      </c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 x14ac:dyDescent="0.2">
      <c r="A57" s="168">
        <v>31</v>
      </c>
      <c r="B57" s="178" t="s">
        <v>223</v>
      </c>
      <c r="C57" s="207" t="s">
        <v>224</v>
      </c>
      <c r="D57" s="180" t="s">
        <v>162</v>
      </c>
      <c r="E57" s="184">
        <v>31</v>
      </c>
      <c r="F57" s="190"/>
      <c r="G57" s="191">
        <f t="shared" si="7"/>
        <v>0</v>
      </c>
      <c r="H57" s="190"/>
      <c r="I57" s="191">
        <f t="shared" si="8"/>
        <v>0</v>
      </c>
      <c r="J57" s="190"/>
      <c r="K57" s="191">
        <f t="shared" si="9"/>
        <v>0</v>
      </c>
      <c r="L57" s="191">
        <v>21</v>
      </c>
      <c r="M57" s="191">
        <f t="shared" si="10"/>
        <v>0</v>
      </c>
      <c r="N57" s="191">
        <v>4.6999999999999999E-4</v>
      </c>
      <c r="O57" s="191">
        <f t="shared" si="11"/>
        <v>0.01</v>
      </c>
      <c r="P57" s="191">
        <v>0</v>
      </c>
      <c r="Q57" s="191">
        <f t="shared" si="12"/>
        <v>0</v>
      </c>
      <c r="R57" s="191"/>
      <c r="S57" s="191"/>
      <c r="T57" s="192">
        <v>0.35899999999999999</v>
      </c>
      <c r="U57" s="191">
        <f t="shared" si="13"/>
        <v>11.13</v>
      </c>
      <c r="V57" s="167"/>
      <c r="W57" s="167"/>
      <c r="X57" s="167"/>
      <c r="Y57" s="167"/>
      <c r="Z57" s="167"/>
      <c r="AA57" s="167"/>
      <c r="AB57" s="167"/>
      <c r="AC57" s="167"/>
      <c r="AD57" s="167"/>
      <c r="AE57" s="167" t="s">
        <v>134</v>
      </c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 x14ac:dyDescent="0.2">
      <c r="A58" s="168">
        <v>32</v>
      </c>
      <c r="B58" s="178" t="s">
        <v>225</v>
      </c>
      <c r="C58" s="207" t="s">
        <v>226</v>
      </c>
      <c r="D58" s="180" t="s">
        <v>162</v>
      </c>
      <c r="E58" s="184">
        <v>8.4</v>
      </c>
      <c r="F58" s="190"/>
      <c r="G58" s="191">
        <f t="shared" si="7"/>
        <v>0</v>
      </c>
      <c r="H58" s="190"/>
      <c r="I58" s="191">
        <f t="shared" si="8"/>
        <v>0</v>
      </c>
      <c r="J58" s="190"/>
      <c r="K58" s="191">
        <f t="shared" si="9"/>
        <v>0</v>
      </c>
      <c r="L58" s="191">
        <v>21</v>
      </c>
      <c r="M58" s="191">
        <f t="shared" si="10"/>
        <v>0</v>
      </c>
      <c r="N58" s="191">
        <v>1.5200000000000001E-3</v>
      </c>
      <c r="O58" s="191">
        <f t="shared" si="11"/>
        <v>0.01</v>
      </c>
      <c r="P58" s="191">
        <v>0</v>
      </c>
      <c r="Q58" s="191">
        <f t="shared" si="12"/>
        <v>0</v>
      </c>
      <c r="R58" s="191"/>
      <c r="S58" s="191"/>
      <c r="T58" s="192">
        <v>1.173</v>
      </c>
      <c r="U58" s="191">
        <f t="shared" si="13"/>
        <v>9.85</v>
      </c>
      <c r="V58" s="167"/>
      <c r="W58" s="167"/>
      <c r="X58" s="167"/>
      <c r="Y58" s="167"/>
      <c r="Z58" s="167"/>
      <c r="AA58" s="167"/>
      <c r="AB58" s="167"/>
      <c r="AC58" s="167"/>
      <c r="AD58" s="167"/>
      <c r="AE58" s="167" t="s">
        <v>227</v>
      </c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 x14ac:dyDescent="0.2">
      <c r="A59" s="168">
        <v>33</v>
      </c>
      <c r="B59" s="178" t="s">
        <v>228</v>
      </c>
      <c r="C59" s="207" t="s">
        <v>229</v>
      </c>
      <c r="D59" s="180" t="s">
        <v>162</v>
      </c>
      <c r="E59" s="184">
        <v>16</v>
      </c>
      <c r="F59" s="190"/>
      <c r="G59" s="191">
        <f t="shared" si="7"/>
        <v>0</v>
      </c>
      <c r="H59" s="190"/>
      <c r="I59" s="191">
        <f t="shared" si="8"/>
        <v>0</v>
      </c>
      <c r="J59" s="190"/>
      <c r="K59" s="191">
        <f t="shared" si="9"/>
        <v>0</v>
      </c>
      <c r="L59" s="191">
        <v>21</v>
      </c>
      <c r="M59" s="191">
        <f t="shared" si="10"/>
        <v>0</v>
      </c>
      <c r="N59" s="191">
        <v>1.31E-3</v>
      </c>
      <c r="O59" s="191">
        <f t="shared" si="11"/>
        <v>0.02</v>
      </c>
      <c r="P59" s="191">
        <v>0</v>
      </c>
      <c r="Q59" s="191">
        <f t="shared" si="12"/>
        <v>0</v>
      </c>
      <c r="R59" s="191"/>
      <c r="S59" s="191"/>
      <c r="T59" s="192">
        <v>0.79700000000000004</v>
      </c>
      <c r="U59" s="191">
        <f t="shared" si="13"/>
        <v>12.75</v>
      </c>
      <c r="V59" s="167"/>
      <c r="W59" s="167"/>
      <c r="X59" s="167"/>
      <c r="Y59" s="167"/>
      <c r="Z59" s="167"/>
      <c r="AA59" s="167"/>
      <c r="AB59" s="167"/>
      <c r="AC59" s="167"/>
      <c r="AD59" s="167"/>
      <c r="AE59" s="167" t="s">
        <v>227</v>
      </c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 x14ac:dyDescent="0.2">
      <c r="A60" s="168">
        <v>34</v>
      </c>
      <c r="B60" s="178" t="s">
        <v>230</v>
      </c>
      <c r="C60" s="207" t="s">
        <v>231</v>
      </c>
      <c r="D60" s="180" t="s">
        <v>162</v>
      </c>
      <c r="E60" s="184">
        <v>9</v>
      </c>
      <c r="F60" s="190"/>
      <c r="G60" s="191">
        <f t="shared" si="7"/>
        <v>0</v>
      </c>
      <c r="H60" s="190"/>
      <c r="I60" s="191">
        <f t="shared" si="8"/>
        <v>0</v>
      </c>
      <c r="J60" s="190"/>
      <c r="K60" s="191">
        <f t="shared" si="9"/>
        <v>0</v>
      </c>
      <c r="L60" s="191">
        <v>21</v>
      </c>
      <c r="M60" s="191">
        <f t="shared" si="10"/>
        <v>0</v>
      </c>
      <c r="N60" s="191">
        <v>0</v>
      </c>
      <c r="O60" s="191">
        <f t="shared" si="11"/>
        <v>0</v>
      </c>
      <c r="P60" s="191">
        <v>2.0999999999999999E-3</v>
      </c>
      <c r="Q60" s="191">
        <f t="shared" si="12"/>
        <v>0.02</v>
      </c>
      <c r="R60" s="191"/>
      <c r="S60" s="191"/>
      <c r="T60" s="192">
        <v>3.1E-2</v>
      </c>
      <c r="U60" s="191">
        <f t="shared" si="13"/>
        <v>0.28000000000000003</v>
      </c>
      <c r="V60" s="167"/>
      <c r="W60" s="167"/>
      <c r="X60" s="167"/>
      <c r="Y60" s="167"/>
      <c r="Z60" s="167"/>
      <c r="AA60" s="167"/>
      <c r="AB60" s="167"/>
      <c r="AC60" s="167"/>
      <c r="AD60" s="167"/>
      <c r="AE60" s="167" t="s">
        <v>134</v>
      </c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outlineLevel="1" x14ac:dyDescent="0.2">
      <c r="A61" s="168">
        <v>35</v>
      </c>
      <c r="B61" s="178" t="s">
        <v>232</v>
      </c>
      <c r="C61" s="207" t="s">
        <v>233</v>
      </c>
      <c r="D61" s="180" t="s">
        <v>143</v>
      </c>
      <c r="E61" s="184">
        <v>4</v>
      </c>
      <c r="F61" s="190"/>
      <c r="G61" s="191">
        <f t="shared" si="7"/>
        <v>0</v>
      </c>
      <c r="H61" s="190"/>
      <c r="I61" s="191">
        <f t="shared" si="8"/>
        <v>0</v>
      </c>
      <c r="J61" s="190"/>
      <c r="K61" s="191">
        <f t="shared" si="9"/>
        <v>0</v>
      </c>
      <c r="L61" s="191">
        <v>21</v>
      </c>
      <c r="M61" s="191">
        <f t="shared" si="10"/>
        <v>0</v>
      </c>
      <c r="N61" s="191">
        <v>0</v>
      </c>
      <c r="O61" s="191">
        <f t="shared" si="11"/>
        <v>0</v>
      </c>
      <c r="P61" s="191">
        <v>0</v>
      </c>
      <c r="Q61" s="191">
        <f t="shared" si="12"/>
        <v>0</v>
      </c>
      <c r="R61" s="191"/>
      <c r="S61" s="191"/>
      <c r="T61" s="192">
        <v>0.17399999999999999</v>
      </c>
      <c r="U61" s="191">
        <f t="shared" si="13"/>
        <v>0.7</v>
      </c>
      <c r="V61" s="167"/>
      <c r="W61" s="167"/>
      <c r="X61" s="167"/>
      <c r="Y61" s="167"/>
      <c r="Z61" s="167"/>
      <c r="AA61" s="167"/>
      <c r="AB61" s="167"/>
      <c r="AC61" s="167"/>
      <c r="AD61" s="167"/>
      <c r="AE61" s="167" t="s">
        <v>227</v>
      </c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ht="22.5" outlineLevel="1" x14ac:dyDescent="0.2">
      <c r="A62" s="168">
        <v>36</v>
      </c>
      <c r="B62" s="178" t="s">
        <v>464</v>
      </c>
      <c r="C62" s="207" t="s">
        <v>465</v>
      </c>
      <c r="D62" s="180" t="s">
        <v>143</v>
      </c>
      <c r="E62" s="184">
        <v>3</v>
      </c>
      <c r="F62" s="190"/>
      <c r="G62" s="191">
        <f t="shared" si="7"/>
        <v>0</v>
      </c>
      <c r="H62" s="190"/>
      <c r="I62" s="191">
        <f t="shared" si="8"/>
        <v>0</v>
      </c>
      <c r="J62" s="190"/>
      <c r="K62" s="191">
        <f t="shared" si="9"/>
        <v>0</v>
      </c>
      <c r="L62" s="191">
        <v>21</v>
      </c>
      <c r="M62" s="191">
        <f t="shared" si="10"/>
        <v>0</v>
      </c>
      <c r="N62" s="191">
        <v>2.7E-4</v>
      </c>
      <c r="O62" s="191">
        <f t="shared" si="11"/>
        <v>0</v>
      </c>
      <c r="P62" s="191">
        <v>0</v>
      </c>
      <c r="Q62" s="191">
        <f t="shared" si="12"/>
        <v>0</v>
      </c>
      <c r="R62" s="191"/>
      <c r="S62" s="191"/>
      <c r="T62" s="192">
        <v>0.33300000000000002</v>
      </c>
      <c r="U62" s="191">
        <f t="shared" si="13"/>
        <v>1</v>
      </c>
      <c r="V62" s="167"/>
      <c r="W62" s="167"/>
      <c r="X62" s="167"/>
      <c r="Y62" s="167"/>
      <c r="Z62" s="167"/>
      <c r="AA62" s="167"/>
      <c r="AB62" s="167"/>
      <c r="AC62" s="167"/>
      <c r="AD62" s="167"/>
      <c r="AE62" s="167" t="s">
        <v>134</v>
      </c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 x14ac:dyDescent="0.2">
      <c r="A63" s="168">
        <v>37</v>
      </c>
      <c r="B63" s="178" t="s">
        <v>234</v>
      </c>
      <c r="C63" s="207" t="s">
        <v>235</v>
      </c>
      <c r="D63" s="180" t="s">
        <v>162</v>
      </c>
      <c r="E63" s="184">
        <v>69.400000000000006</v>
      </c>
      <c r="F63" s="190"/>
      <c r="G63" s="191">
        <f t="shared" si="7"/>
        <v>0</v>
      </c>
      <c r="H63" s="190"/>
      <c r="I63" s="191">
        <f t="shared" si="8"/>
        <v>0</v>
      </c>
      <c r="J63" s="190"/>
      <c r="K63" s="191">
        <f t="shared" si="9"/>
        <v>0</v>
      </c>
      <c r="L63" s="191">
        <v>21</v>
      </c>
      <c r="M63" s="191">
        <f t="shared" si="10"/>
        <v>0</v>
      </c>
      <c r="N63" s="191">
        <v>0</v>
      </c>
      <c r="O63" s="191">
        <f t="shared" si="11"/>
        <v>0</v>
      </c>
      <c r="P63" s="191">
        <v>0</v>
      </c>
      <c r="Q63" s="191">
        <f t="shared" si="12"/>
        <v>0</v>
      </c>
      <c r="R63" s="191"/>
      <c r="S63" s="191"/>
      <c r="T63" s="192">
        <v>4.8000000000000001E-2</v>
      </c>
      <c r="U63" s="191">
        <f t="shared" si="13"/>
        <v>3.33</v>
      </c>
      <c r="V63" s="167"/>
      <c r="W63" s="167"/>
      <c r="X63" s="167"/>
      <c r="Y63" s="167"/>
      <c r="Z63" s="167"/>
      <c r="AA63" s="167"/>
      <c r="AB63" s="167"/>
      <c r="AC63" s="167"/>
      <c r="AD63" s="167"/>
      <c r="AE63" s="167" t="s">
        <v>227</v>
      </c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 x14ac:dyDescent="0.2">
      <c r="A64" s="168">
        <v>38</v>
      </c>
      <c r="B64" s="178" t="s">
        <v>236</v>
      </c>
      <c r="C64" s="207" t="s">
        <v>237</v>
      </c>
      <c r="D64" s="180" t="s">
        <v>0</v>
      </c>
      <c r="E64" s="187"/>
      <c r="F64" s="190"/>
      <c r="G64" s="191">
        <f t="shared" si="7"/>
        <v>0</v>
      </c>
      <c r="H64" s="190"/>
      <c r="I64" s="191">
        <f t="shared" si="8"/>
        <v>0</v>
      </c>
      <c r="J64" s="190"/>
      <c r="K64" s="191">
        <f t="shared" si="9"/>
        <v>0</v>
      </c>
      <c r="L64" s="191">
        <v>21</v>
      </c>
      <c r="M64" s="191">
        <f t="shared" si="10"/>
        <v>0</v>
      </c>
      <c r="N64" s="191">
        <v>0</v>
      </c>
      <c r="O64" s="191">
        <f t="shared" si="11"/>
        <v>0</v>
      </c>
      <c r="P64" s="191">
        <v>0</v>
      </c>
      <c r="Q64" s="191">
        <f t="shared" si="12"/>
        <v>0</v>
      </c>
      <c r="R64" s="191"/>
      <c r="S64" s="191"/>
      <c r="T64" s="192">
        <v>0</v>
      </c>
      <c r="U64" s="191">
        <f t="shared" si="13"/>
        <v>0</v>
      </c>
      <c r="V64" s="167"/>
      <c r="W64" s="167"/>
      <c r="X64" s="167"/>
      <c r="Y64" s="167"/>
      <c r="Z64" s="167"/>
      <c r="AA64" s="167"/>
      <c r="AB64" s="167"/>
      <c r="AC64" s="167"/>
      <c r="AD64" s="167"/>
      <c r="AE64" s="167" t="s">
        <v>238</v>
      </c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x14ac:dyDescent="0.2">
      <c r="A65" s="174" t="s">
        <v>129</v>
      </c>
      <c r="B65" s="179" t="s">
        <v>76</v>
      </c>
      <c r="C65" s="209" t="s">
        <v>77</v>
      </c>
      <c r="D65" s="182"/>
      <c r="E65" s="186"/>
      <c r="F65" s="193"/>
      <c r="G65" s="193">
        <f>SUMIF(AE66:AE77,"&lt;&gt;NOR",G66:G77)</f>
        <v>0</v>
      </c>
      <c r="H65" s="193"/>
      <c r="I65" s="193">
        <f>SUM(I66:I77)</f>
        <v>0</v>
      </c>
      <c r="J65" s="193"/>
      <c r="K65" s="193">
        <f>SUM(K66:K77)</f>
        <v>0</v>
      </c>
      <c r="L65" s="193"/>
      <c r="M65" s="193">
        <f>SUM(M66:M77)</f>
        <v>0</v>
      </c>
      <c r="N65" s="193"/>
      <c r="O65" s="193">
        <f>SUM(O66:O77)</f>
        <v>0.18</v>
      </c>
      <c r="P65" s="193"/>
      <c r="Q65" s="193">
        <f>SUM(Q66:Q77)</f>
        <v>0.06</v>
      </c>
      <c r="R65" s="193"/>
      <c r="S65" s="193"/>
      <c r="T65" s="194"/>
      <c r="U65" s="193">
        <f>SUM(U66:U77)</f>
        <v>71.180000000000007</v>
      </c>
      <c r="AE65" t="s">
        <v>130</v>
      </c>
    </row>
    <row r="66" spans="1:60" outlineLevel="1" x14ac:dyDescent="0.2">
      <c r="A66" s="168">
        <v>39</v>
      </c>
      <c r="B66" s="178" t="s">
        <v>239</v>
      </c>
      <c r="C66" s="207" t="s">
        <v>240</v>
      </c>
      <c r="D66" s="180" t="s">
        <v>162</v>
      </c>
      <c r="E66" s="184">
        <v>28</v>
      </c>
      <c r="F66" s="190"/>
      <c r="G66" s="191">
        <f t="shared" ref="G66:G77" si="14">ROUND(E66*F66,2)</f>
        <v>0</v>
      </c>
      <c r="H66" s="190"/>
      <c r="I66" s="191">
        <f t="shared" ref="I66:I77" si="15">ROUND(E66*H66,2)</f>
        <v>0</v>
      </c>
      <c r="J66" s="190"/>
      <c r="K66" s="191">
        <f t="shared" ref="K66:K77" si="16">ROUND(E66*J66,2)</f>
        <v>0</v>
      </c>
      <c r="L66" s="191">
        <v>21</v>
      </c>
      <c r="M66" s="191">
        <f t="shared" ref="M66:M77" si="17">G66*(1+L66/100)</f>
        <v>0</v>
      </c>
      <c r="N66" s="191">
        <v>0</v>
      </c>
      <c r="O66" s="191">
        <f t="shared" ref="O66:O77" si="18">ROUND(E66*N66,2)</f>
        <v>0</v>
      </c>
      <c r="P66" s="191">
        <v>2.1299999999999999E-3</v>
      </c>
      <c r="Q66" s="191">
        <f t="shared" ref="Q66:Q77" si="19">ROUND(E66*P66,2)</f>
        <v>0.06</v>
      </c>
      <c r="R66" s="191"/>
      <c r="S66" s="191"/>
      <c r="T66" s="192">
        <v>0.17299999999999999</v>
      </c>
      <c r="U66" s="191">
        <f t="shared" ref="U66:U77" si="20">ROUND(E66*T66,2)</f>
        <v>4.84</v>
      </c>
      <c r="V66" s="167"/>
      <c r="W66" s="167"/>
      <c r="X66" s="167"/>
      <c r="Y66" s="167"/>
      <c r="Z66" s="167"/>
      <c r="AA66" s="167"/>
      <c r="AB66" s="167"/>
      <c r="AC66" s="167"/>
      <c r="AD66" s="167"/>
      <c r="AE66" s="167" t="s">
        <v>134</v>
      </c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 x14ac:dyDescent="0.2">
      <c r="A67" s="168">
        <v>40</v>
      </c>
      <c r="B67" s="178" t="s">
        <v>241</v>
      </c>
      <c r="C67" s="207" t="s">
        <v>242</v>
      </c>
      <c r="D67" s="180" t="s">
        <v>162</v>
      </c>
      <c r="E67" s="184">
        <v>32</v>
      </c>
      <c r="F67" s="190"/>
      <c r="G67" s="191">
        <f t="shared" si="14"/>
        <v>0</v>
      </c>
      <c r="H67" s="190"/>
      <c r="I67" s="191">
        <f t="shared" si="15"/>
        <v>0</v>
      </c>
      <c r="J67" s="190"/>
      <c r="K67" s="191">
        <f t="shared" si="16"/>
        <v>0</v>
      </c>
      <c r="L67" s="191">
        <v>21</v>
      </c>
      <c r="M67" s="191">
        <f t="shared" si="17"/>
        <v>0</v>
      </c>
      <c r="N67" s="191">
        <v>3.9899999999999996E-3</v>
      </c>
      <c r="O67" s="191">
        <f t="shared" si="18"/>
        <v>0.13</v>
      </c>
      <c r="P67" s="191">
        <v>0</v>
      </c>
      <c r="Q67" s="191">
        <f t="shared" si="19"/>
        <v>0</v>
      </c>
      <c r="R67" s="191"/>
      <c r="S67" s="191"/>
      <c r="T67" s="192">
        <v>0.54290000000000005</v>
      </c>
      <c r="U67" s="191">
        <f t="shared" si="20"/>
        <v>17.37</v>
      </c>
      <c r="V67" s="167"/>
      <c r="W67" s="167"/>
      <c r="X67" s="167"/>
      <c r="Y67" s="167"/>
      <c r="Z67" s="167"/>
      <c r="AA67" s="167"/>
      <c r="AB67" s="167"/>
      <c r="AC67" s="167"/>
      <c r="AD67" s="167"/>
      <c r="AE67" s="167" t="s">
        <v>134</v>
      </c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 x14ac:dyDescent="0.2">
      <c r="A68" s="168">
        <v>41</v>
      </c>
      <c r="B68" s="178" t="s">
        <v>243</v>
      </c>
      <c r="C68" s="207" t="s">
        <v>244</v>
      </c>
      <c r="D68" s="180" t="s">
        <v>162</v>
      </c>
      <c r="E68" s="184">
        <v>7.5</v>
      </c>
      <c r="F68" s="190"/>
      <c r="G68" s="191">
        <f t="shared" si="14"/>
        <v>0</v>
      </c>
      <c r="H68" s="190"/>
      <c r="I68" s="191">
        <f t="shared" si="15"/>
        <v>0</v>
      </c>
      <c r="J68" s="190"/>
      <c r="K68" s="191">
        <f t="shared" si="16"/>
        <v>0</v>
      </c>
      <c r="L68" s="191">
        <v>21</v>
      </c>
      <c r="M68" s="191">
        <f t="shared" si="17"/>
        <v>0</v>
      </c>
      <c r="N68" s="191">
        <v>4.0099999999999997E-3</v>
      </c>
      <c r="O68" s="191">
        <f t="shared" si="18"/>
        <v>0.03</v>
      </c>
      <c r="P68" s="191">
        <v>0</v>
      </c>
      <c r="Q68" s="191">
        <f t="shared" si="19"/>
        <v>0</v>
      </c>
      <c r="R68" s="191"/>
      <c r="S68" s="191"/>
      <c r="T68" s="192">
        <v>0.54290000000000005</v>
      </c>
      <c r="U68" s="191">
        <f t="shared" si="20"/>
        <v>4.07</v>
      </c>
      <c r="V68" s="167"/>
      <c r="W68" s="167"/>
      <c r="X68" s="167"/>
      <c r="Y68" s="167"/>
      <c r="Z68" s="167"/>
      <c r="AA68" s="167"/>
      <c r="AB68" s="167"/>
      <c r="AC68" s="167"/>
      <c r="AD68" s="167"/>
      <c r="AE68" s="167" t="s">
        <v>134</v>
      </c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ht="22.5" outlineLevel="1" x14ac:dyDescent="0.2">
      <c r="A69" s="168">
        <v>42</v>
      </c>
      <c r="B69" s="178" t="s">
        <v>245</v>
      </c>
      <c r="C69" s="207" t="s">
        <v>246</v>
      </c>
      <c r="D69" s="180" t="s">
        <v>162</v>
      </c>
      <c r="E69" s="184">
        <v>67</v>
      </c>
      <c r="F69" s="190"/>
      <c r="G69" s="191">
        <f t="shared" si="14"/>
        <v>0</v>
      </c>
      <c r="H69" s="190"/>
      <c r="I69" s="191">
        <f t="shared" si="15"/>
        <v>0</v>
      </c>
      <c r="J69" s="190"/>
      <c r="K69" s="191">
        <f t="shared" si="16"/>
        <v>0</v>
      </c>
      <c r="L69" s="191">
        <v>21</v>
      </c>
      <c r="M69" s="191">
        <f t="shared" si="17"/>
        <v>0</v>
      </c>
      <c r="N69" s="191">
        <v>2.7999999999999998E-4</v>
      </c>
      <c r="O69" s="191">
        <f t="shared" si="18"/>
        <v>0.02</v>
      </c>
      <c r="P69" s="191">
        <v>0</v>
      </c>
      <c r="Q69" s="191">
        <f t="shared" si="19"/>
        <v>0</v>
      </c>
      <c r="R69" s="191"/>
      <c r="S69" s="191"/>
      <c r="T69" s="192">
        <v>0.36516999999999999</v>
      </c>
      <c r="U69" s="191">
        <f t="shared" si="20"/>
        <v>24.47</v>
      </c>
      <c r="V69" s="167"/>
      <c r="W69" s="167"/>
      <c r="X69" s="167"/>
      <c r="Y69" s="167"/>
      <c r="Z69" s="167"/>
      <c r="AA69" s="167"/>
      <c r="AB69" s="167"/>
      <c r="AC69" s="167"/>
      <c r="AD69" s="167"/>
      <c r="AE69" s="167" t="s">
        <v>134</v>
      </c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outlineLevel="1" x14ac:dyDescent="0.2">
      <c r="A70" s="168">
        <v>43</v>
      </c>
      <c r="B70" s="178" t="s">
        <v>247</v>
      </c>
      <c r="C70" s="207" t="s">
        <v>248</v>
      </c>
      <c r="D70" s="180" t="s">
        <v>249</v>
      </c>
      <c r="E70" s="184">
        <v>6.5</v>
      </c>
      <c r="F70" s="190"/>
      <c r="G70" s="191">
        <f t="shared" si="14"/>
        <v>0</v>
      </c>
      <c r="H70" s="190"/>
      <c r="I70" s="191">
        <f t="shared" si="15"/>
        <v>0</v>
      </c>
      <c r="J70" s="190"/>
      <c r="K70" s="191">
        <f t="shared" si="16"/>
        <v>0</v>
      </c>
      <c r="L70" s="191">
        <v>21</v>
      </c>
      <c r="M70" s="191">
        <f t="shared" si="17"/>
        <v>0</v>
      </c>
      <c r="N70" s="191">
        <v>0</v>
      </c>
      <c r="O70" s="191">
        <f t="shared" si="18"/>
        <v>0</v>
      </c>
      <c r="P70" s="191">
        <v>0</v>
      </c>
      <c r="Q70" s="191">
        <f t="shared" si="19"/>
        <v>0</v>
      </c>
      <c r="R70" s="191"/>
      <c r="S70" s="191"/>
      <c r="T70" s="192">
        <v>0.65566000000000002</v>
      </c>
      <c r="U70" s="191">
        <f t="shared" si="20"/>
        <v>4.26</v>
      </c>
      <c r="V70" s="167"/>
      <c r="W70" s="167"/>
      <c r="X70" s="167"/>
      <c r="Y70" s="167"/>
      <c r="Z70" s="167"/>
      <c r="AA70" s="167"/>
      <c r="AB70" s="167"/>
      <c r="AC70" s="167"/>
      <c r="AD70" s="167"/>
      <c r="AE70" s="167" t="s">
        <v>134</v>
      </c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 ht="22.5" outlineLevel="1" x14ac:dyDescent="0.2">
      <c r="A71" s="168">
        <v>44</v>
      </c>
      <c r="B71" s="178" t="s">
        <v>250</v>
      </c>
      <c r="C71" s="207" t="s">
        <v>251</v>
      </c>
      <c r="D71" s="180" t="s">
        <v>162</v>
      </c>
      <c r="E71" s="184">
        <v>67</v>
      </c>
      <c r="F71" s="190"/>
      <c r="G71" s="191">
        <f t="shared" si="14"/>
        <v>0</v>
      </c>
      <c r="H71" s="190"/>
      <c r="I71" s="191">
        <f t="shared" si="15"/>
        <v>0</v>
      </c>
      <c r="J71" s="190"/>
      <c r="K71" s="191">
        <f t="shared" si="16"/>
        <v>0</v>
      </c>
      <c r="L71" s="191">
        <v>21</v>
      </c>
      <c r="M71" s="191">
        <f t="shared" si="17"/>
        <v>0</v>
      </c>
      <c r="N71" s="191">
        <v>3.0000000000000001E-5</v>
      </c>
      <c r="O71" s="191">
        <f t="shared" si="18"/>
        <v>0</v>
      </c>
      <c r="P71" s="191">
        <v>0</v>
      </c>
      <c r="Q71" s="191">
        <f t="shared" si="19"/>
        <v>0</v>
      </c>
      <c r="R71" s="191"/>
      <c r="S71" s="191"/>
      <c r="T71" s="192">
        <v>0.129</v>
      </c>
      <c r="U71" s="191">
        <f t="shared" si="20"/>
        <v>8.64</v>
      </c>
      <c r="V71" s="167"/>
      <c r="W71" s="167"/>
      <c r="X71" s="167"/>
      <c r="Y71" s="167"/>
      <c r="Z71" s="167"/>
      <c r="AA71" s="167"/>
      <c r="AB71" s="167"/>
      <c r="AC71" s="167"/>
      <c r="AD71" s="167"/>
      <c r="AE71" s="167" t="s">
        <v>134</v>
      </c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 outlineLevel="1" x14ac:dyDescent="0.2">
      <c r="A72" s="168">
        <v>45</v>
      </c>
      <c r="B72" s="178" t="s">
        <v>252</v>
      </c>
      <c r="C72" s="207" t="s">
        <v>253</v>
      </c>
      <c r="D72" s="180" t="s">
        <v>143</v>
      </c>
      <c r="E72" s="184">
        <v>9</v>
      </c>
      <c r="F72" s="190"/>
      <c r="G72" s="191">
        <f t="shared" si="14"/>
        <v>0</v>
      </c>
      <c r="H72" s="190"/>
      <c r="I72" s="191">
        <f t="shared" si="15"/>
        <v>0</v>
      </c>
      <c r="J72" s="190"/>
      <c r="K72" s="191">
        <f t="shared" si="16"/>
        <v>0</v>
      </c>
      <c r="L72" s="191">
        <v>21</v>
      </c>
      <c r="M72" s="191">
        <f t="shared" si="17"/>
        <v>0</v>
      </c>
      <c r="N72" s="191">
        <v>1.8000000000000001E-4</v>
      </c>
      <c r="O72" s="191">
        <f t="shared" si="18"/>
        <v>0</v>
      </c>
      <c r="P72" s="191">
        <v>0</v>
      </c>
      <c r="Q72" s="191">
        <f t="shared" si="19"/>
        <v>0</v>
      </c>
      <c r="R72" s="191"/>
      <c r="S72" s="191"/>
      <c r="T72" s="192">
        <v>0.254</v>
      </c>
      <c r="U72" s="191">
        <f t="shared" si="20"/>
        <v>2.29</v>
      </c>
      <c r="V72" s="167"/>
      <c r="W72" s="167"/>
      <c r="X72" s="167"/>
      <c r="Y72" s="167"/>
      <c r="Z72" s="167"/>
      <c r="AA72" s="167"/>
      <c r="AB72" s="167"/>
      <c r="AC72" s="167"/>
      <c r="AD72" s="167"/>
      <c r="AE72" s="167" t="s">
        <v>134</v>
      </c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outlineLevel="1" x14ac:dyDescent="0.2">
      <c r="A73" s="168">
        <v>46</v>
      </c>
      <c r="B73" s="178" t="s">
        <v>254</v>
      </c>
      <c r="C73" s="207" t="s">
        <v>255</v>
      </c>
      <c r="D73" s="180" t="s">
        <v>143</v>
      </c>
      <c r="E73" s="184">
        <v>9</v>
      </c>
      <c r="F73" s="190"/>
      <c r="G73" s="191">
        <f t="shared" si="14"/>
        <v>0</v>
      </c>
      <c r="H73" s="190"/>
      <c r="I73" s="191">
        <f t="shared" si="15"/>
        <v>0</v>
      </c>
      <c r="J73" s="190"/>
      <c r="K73" s="191">
        <f t="shared" si="16"/>
        <v>0</v>
      </c>
      <c r="L73" s="191">
        <v>21</v>
      </c>
      <c r="M73" s="191">
        <f t="shared" si="17"/>
        <v>0</v>
      </c>
      <c r="N73" s="191">
        <v>1.8000000000000001E-4</v>
      </c>
      <c r="O73" s="191">
        <f t="shared" si="18"/>
        <v>0</v>
      </c>
      <c r="P73" s="191">
        <v>0</v>
      </c>
      <c r="Q73" s="191">
        <f t="shared" si="19"/>
        <v>0</v>
      </c>
      <c r="R73" s="191"/>
      <c r="S73" s="191"/>
      <c r="T73" s="192">
        <v>0.18554999999999999</v>
      </c>
      <c r="U73" s="191">
        <f t="shared" si="20"/>
        <v>1.67</v>
      </c>
      <c r="V73" s="167"/>
      <c r="W73" s="167"/>
      <c r="X73" s="167"/>
      <c r="Y73" s="167"/>
      <c r="Z73" s="167"/>
      <c r="AA73" s="167"/>
      <c r="AB73" s="167"/>
      <c r="AC73" s="167"/>
      <c r="AD73" s="167"/>
      <c r="AE73" s="167" t="s">
        <v>134</v>
      </c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</row>
    <row r="74" spans="1:60" outlineLevel="1" x14ac:dyDescent="0.2">
      <c r="A74" s="168">
        <v>47</v>
      </c>
      <c r="B74" s="178" t="s">
        <v>256</v>
      </c>
      <c r="C74" s="207" t="s">
        <v>257</v>
      </c>
      <c r="D74" s="180" t="s">
        <v>143</v>
      </c>
      <c r="E74" s="184">
        <v>2</v>
      </c>
      <c r="F74" s="190"/>
      <c r="G74" s="191">
        <f t="shared" si="14"/>
        <v>0</v>
      </c>
      <c r="H74" s="190"/>
      <c r="I74" s="191">
        <f t="shared" si="15"/>
        <v>0</v>
      </c>
      <c r="J74" s="190"/>
      <c r="K74" s="191">
        <f t="shared" si="16"/>
        <v>0</v>
      </c>
      <c r="L74" s="191">
        <v>21</v>
      </c>
      <c r="M74" s="191">
        <f t="shared" si="17"/>
        <v>0</v>
      </c>
      <c r="N74" s="191">
        <v>1.2999999999999999E-4</v>
      </c>
      <c r="O74" s="191">
        <f t="shared" si="18"/>
        <v>0</v>
      </c>
      <c r="P74" s="191">
        <v>0</v>
      </c>
      <c r="Q74" s="191">
        <f t="shared" si="19"/>
        <v>0</v>
      </c>
      <c r="R74" s="191"/>
      <c r="S74" s="191"/>
      <c r="T74" s="192">
        <v>0.18554999999999999</v>
      </c>
      <c r="U74" s="191">
        <f t="shared" si="20"/>
        <v>0.37</v>
      </c>
      <c r="V74" s="167"/>
      <c r="W74" s="167"/>
      <c r="X74" s="167"/>
      <c r="Y74" s="167"/>
      <c r="Z74" s="167"/>
      <c r="AA74" s="167"/>
      <c r="AB74" s="167"/>
      <c r="AC74" s="167"/>
      <c r="AD74" s="167"/>
      <c r="AE74" s="167" t="s">
        <v>134</v>
      </c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</row>
    <row r="75" spans="1:60" outlineLevel="1" x14ac:dyDescent="0.2">
      <c r="A75" s="168">
        <v>48</v>
      </c>
      <c r="B75" s="178" t="s">
        <v>258</v>
      </c>
      <c r="C75" s="207" t="s">
        <v>259</v>
      </c>
      <c r="D75" s="180" t="s">
        <v>162</v>
      </c>
      <c r="E75" s="184">
        <v>67</v>
      </c>
      <c r="F75" s="190"/>
      <c r="G75" s="191">
        <f t="shared" si="14"/>
        <v>0</v>
      </c>
      <c r="H75" s="190"/>
      <c r="I75" s="191">
        <f t="shared" si="15"/>
        <v>0</v>
      </c>
      <c r="J75" s="190"/>
      <c r="K75" s="191">
        <f t="shared" si="16"/>
        <v>0</v>
      </c>
      <c r="L75" s="191">
        <v>21</v>
      </c>
      <c r="M75" s="191">
        <f t="shared" si="17"/>
        <v>0</v>
      </c>
      <c r="N75" s="191">
        <v>0</v>
      </c>
      <c r="O75" s="191">
        <f t="shared" si="18"/>
        <v>0</v>
      </c>
      <c r="P75" s="191">
        <v>0</v>
      </c>
      <c r="Q75" s="191">
        <f t="shared" si="19"/>
        <v>0</v>
      </c>
      <c r="R75" s="191"/>
      <c r="S75" s="191"/>
      <c r="T75" s="192">
        <v>2.9000000000000001E-2</v>
      </c>
      <c r="U75" s="191">
        <f t="shared" si="20"/>
        <v>1.94</v>
      </c>
      <c r="V75" s="167"/>
      <c r="W75" s="167"/>
      <c r="X75" s="167"/>
      <c r="Y75" s="167"/>
      <c r="Z75" s="167"/>
      <c r="AA75" s="167"/>
      <c r="AB75" s="167"/>
      <c r="AC75" s="167"/>
      <c r="AD75" s="167"/>
      <c r="AE75" s="167" t="s">
        <v>134</v>
      </c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 outlineLevel="1" x14ac:dyDescent="0.2">
      <c r="A76" s="168">
        <v>49</v>
      </c>
      <c r="B76" s="178" t="s">
        <v>260</v>
      </c>
      <c r="C76" s="207" t="s">
        <v>261</v>
      </c>
      <c r="D76" s="180" t="s">
        <v>143</v>
      </c>
      <c r="E76" s="184">
        <v>5</v>
      </c>
      <c r="F76" s="190"/>
      <c r="G76" s="191">
        <f t="shared" si="14"/>
        <v>0</v>
      </c>
      <c r="H76" s="190"/>
      <c r="I76" s="191">
        <f t="shared" si="15"/>
        <v>0</v>
      </c>
      <c r="J76" s="190"/>
      <c r="K76" s="191">
        <f t="shared" si="16"/>
        <v>0</v>
      </c>
      <c r="L76" s="191">
        <v>21</v>
      </c>
      <c r="M76" s="191">
        <f t="shared" si="17"/>
        <v>0</v>
      </c>
      <c r="N76" s="191">
        <v>3.6999999999999999E-4</v>
      </c>
      <c r="O76" s="191">
        <f t="shared" si="18"/>
        <v>0</v>
      </c>
      <c r="P76" s="191">
        <v>0</v>
      </c>
      <c r="Q76" s="191">
        <f t="shared" si="19"/>
        <v>0</v>
      </c>
      <c r="R76" s="191"/>
      <c r="S76" s="191"/>
      <c r="T76" s="192">
        <v>0.2</v>
      </c>
      <c r="U76" s="191">
        <f t="shared" si="20"/>
        <v>1</v>
      </c>
      <c r="V76" s="167"/>
      <c r="W76" s="167"/>
      <c r="X76" s="167"/>
      <c r="Y76" s="167"/>
      <c r="Z76" s="167"/>
      <c r="AA76" s="167"/>
      <c r="AB76" s="167"/>
      <c r="AC76" s="167"/>
      <c r="AD76" s="167"/>
      <c r="AE76" s="167" t="s">
        <v>134</v>
      </c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outlineLevel="1" x14ac:dyDescent="0.2">
      <c r="A77" s="168">
        <v>50</v>
      </c>
      <c r="B77" s="178" t="s">
        <v>262</v>
      </c>
      <c r="C77" s="207" t="s">
        <v>263</v>
      </c>
      <c r="D77" s="180" t="s">
        <v>264</v>
      </c>
      <c r="E77" s="184">
        <v>0.18387000000000001</v>
      </c>
      <c r="F77" s="190"/>
      <c r="G77" s="191">
        <f t="shared" si="14"/>
        <v>0</v>
      </c>
      <c r="H77" s="190"/>
      <c r="I77" s="191">
        <f t="shared" si="15"/>
        <v>0</v>
      </c>
      <c r="J77" s="190"/>
      <c r="K77" s="191">
        <f t="shared" si="16"/>
        <v>0</v>
      </c>
      <c r="L77" s="191">
        <v>21</v>
      </c>
      <c r="M77" s="191">
        <f t="shared" si="17"/>
        <v>0</v>
      </c>
      <c r="N77" s="191">
        <v>0</v>
      </c>
      <c r="O77" s="191">
        <f t="shared" si="18"/>
        <v>0</v>
      </c>
      <c r="P77" s="191">
        <v>0</v>
      </c>
      <c r="Q77" s="191">
        <f t="shared" si="19"/>
        <v>0</v>
      </c>
      <c r="R77" s="191"/>
      <c r="S77" s="191"/>
      <c r="T77" s="192">
        <v>1.421</v>
      </c>
      <c r="U77" s="191">
        <f t="shared" si="20"/>
        <v>0.26</v>
      </c>
      <c r="V77" s="167"/>
      <c r="W77" s="167"/>
      <c r="X77" s="167"/>
      <c r="Y77" s="167"/>
      <c r="Z77" s="167"/>
      <c r="AA77" s="167"/>
      <c r="AB77" s="167"/>
      <c r="AC77" s="167"/>
      <c r="AD77" s="167"/>
      <c r="AE77" s="167" t="s">
        <v>238</v>
      </c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 x14ac:dyDescent="0.2">
      <c r="A78" s="174" t="s">
        <v>129</v>
      </c>
      <c r="B78" s="179" t="s">
        <v>78</v>
      </c>
      <c r="C78" s="209" t="s">
        <v>79</v>
      </c>
      <c r="D78" s="182"/>
      <c r="E78" s="186"/>
      <c r="F78" s="193"/>
      <c r="G78" s="193">
        <f>SUMIF(AE79:AE97,"&lt;&gt;NOR",G79:G97)</f>
        <v>0</v>
      </c>
      <c r="H78" s="193"/>
      <c r="I78" s="193">
        <f>SUM(I79:I97)</f>
        <v>0</v>
      </c>
      <c r="J78" s="193"/>
      <c r="K78" s="193">
        <f>SUM(K79:K97)</f>
        <v>0</v>
      </c>
      <c r="L78" s="193"/>
      <c r="M78" s="193">
        <f>SUM(M79:M97)</f>
        <v>0</v>
      </c>
      <c r="N78" s="193"/>
      <c r="O78" s="193">
        <f>SUM(O79:O97)</f>
        <v>0.26</v>
      </c>
      <c r="P78" s="193"/>
      <c r="Q78" s="193">
        <f>SUM(Q79:Q97)</f>
        <v>0.15</v>
      </c>
      <c r="R78" s="193"/>
      <c r="S78" s="193"/>
      <c r="T78" s="194"/>
      <c r="U78" s="193">
        <f>SUM(U79:U97)</f>
        <v>28.040000000000003</v>
      </c>
      <c r="AE78" t="s">
        <v>130</v>
      </c>
    </row>
    <row r="79" spans="1:60" outlineLevel="1" x14ac:dyDescent="0.2">
      <c r="A79" s="168">
        <v>51</v>
      </c>
      <c r="B79" s="178" t="s">
        <v>265</v>
      </c>
      <c r="C79" s="207" t="s">
        <v>266</v>
      </c>
      <c r="D79" s="180" t="s">
        <v>143</v>
      </c>
      <c r="E79" s="184">
        <v>3</v>
      </c>
      <c r="F79" s="190"/>
      <c r="G79" s="191">
        <f t="shared" ref="G79:G97" si="21">ROUND(E79*F79,2)</f>
        <v>0</v>
      </c>
      <c r="H79" s="190"/>
      <c r="I79" s="191">
        <f t="shared" ref="I79:I97" si="22">ROUND(E79*H79,2)</f>
        <v>0</v>
      </c>
      <c r="J79" s="190"/>
      <c r="K79" s="191">
        <f t="shared" ref="K79:K97" si="23">ROUND(E79*J79,2)</f>
        <v>0</v>
      </c>
      <c r="L79" s="191">
        <v>21</v>
      </c>
      <c r="M79" s="191">
        <f t="shared" ref="M79:M97" si="24">G79*(1+L79/100)</f>
        <v>0</v>
      </c>
      <c r="N79" s="191">
        <v>0</v>
      </c>
      <c r="O79" s="191">
        <f t="shared" ref="O79:O97" si="25">ROUND(E79*N79,2)</f>
        <v>0</v>
      </c>
      <c r="P79" s="191">
        <v>1.933E-2</v>
      </c>
      <c r="Q79" s="191">
        <f t="shared" ref="Q79:Q97" si="26">ROUND(E79*P79,2)</f>
        <v>0.06</v>
      </c>
      <c r="R79" s="191"/>
      <c r="S79" s="191"/>
      <c r="T79" s="192">
        <v>0.59</v>
      </c>
      <c r="U79" s="191">
        <f t="shared" ref="U79:U97" si="27">ROUND(E79*T79,2)</f>
        <v>1.77</v>
      </c>
      <c r="V79" s="167"/>
      <c r="W79" s="167"/>
      <c r="X79" s="167"/>
      <c r="Y79" s="167"/>
      <c r="Z79" s="167"/>
      <c r="AA79" s="167"/>
      <c r="AB79" s="167"/>
      <c r="AC79" s="167"/>
      <c r="AD79" s="167"/>
      <c r="AE79" s="167" t="s">
        <v>134</v>
      </c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</row>
    <row r="80" spans="1:60" outlineLevel="1" x14ac:dyDescent="0.2">
      <c r="A80" s="168">
        <v>52</v>
      </c>
      <c r="B80" s="178" t="s">
        <v>267</v>
      </c>
      <c r="C80" s="207" t="s">
        <v>268</v>
      </c>
      <c r="D80" s="180" t="s">
        <v>269</v>
      </c>
      <c r="E80" s="184">
        <v>3</v>
      </c>
      <c r="F80" s="190"/>
      <c r="G80" s="191">
        <f t="shared" si="21"/>
        <v>0</v>
      </c>
      <c r="H80" s="190"/>
      <c r="I80" s="191">
        <f t="shared" si="22"/>
        <v>0</v>
      </c>
      <c r="J80" s="190"/>
      <c r="K80" s="191">
        <f t="shared" si="23"/>
        <v>0</v>
      </c>
      <c r="L80" s="191">
        <v>21</v>
      </c>
      <c r="M80" s="191">
        <f t="shared" si="24"/>
        <v>0</v>
      </c>
      <c r="N80" s="191">
        <v>0</v>
      </c>
      <c r="O80" s="191">
        <f t="shared" si="25"/>
        <v>0</v>
      </c>
      <c r="P80" s="191">
        <v>0</v>
      </c>
      <c r="Q80" s="191">
        <f t="shared" si="26"/>
        <v>0</v>
      </c>
      <c r="R80" s="191"/>
      <c r="S80" s="191"/>
      <c r="T80" s="192">
        <v>1.9</v>
      </c>
      <c r="U80" s="191">
        <f t="shared" si="27"/>
        <v>5.7</v>
      </c>
      <c r="V80" s="167"/>
      <c r="W80" s="167"/>
      <c r="X80" s="167"/>
      <c r="Y80" s="167"/>
      <c r="Z80" s="167"/>
      <c r="AA80" s="167"/>
      <c r="AB80" s="167"/>
      <c r="AC80" s="167"/>
      <c r="AD80" s="167"/>
      <c r="AE80" s="167" t="s">
        <v>134</v>
      </c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</row>
    <row r="81" spans="1:60" outlineLevel="1" x14ac:dyDescent="0.2">
      <c r="A81" s="168">
        <v>53</v>
      </c>
      <c r="B81" s="178" t="s">
        <v>274</v>
      </c>
      <c r="C81" s="207" t="s">
        <v>275</v>
      </c>
      <c r="D81" s="180" t="s">
        <v>143</v>
      </c>
      <c r="E81" s="184">
        <v>3</v>
      </c>
      <c r="F81" s="190"/>
      <c r="G81" s="191">
        <f t="shared" si="21"/>
        <v>0</v>
      </c>
      <c r="H81" s="190"/>
      <c r="I81" s="191">
        <f t="shared" si="22"/>
        <v>0</v>
      </c>
      <c r="J81" s="190"/>
      <c r="K81" s="191">
        <f t="shared" si="23"/>
        <v>0</v>
      </c>
      <c r="L81" s="191">
        <v>21</v>
      </c>
      <c r="M81" s="191">
        <f t="shared" si="24"/>
        <v>0</v>
      </c>
      <c r="N81" s="191">
        <v>0</v>
      </c>
      <c r="O81" s="191">
        <f t="shared" si="25"/>
        <v>0</v>
      </c>
      <c r="P81" s="191">
        <v>1.9460000000000002E-2</v>
      </c>
      <c r="Q81" s="191">
        <f t="shared" si="26"/>
        <v>0.06</v>
      </c>
      <c r="R81" s="191"/>
      <c r="S81" s="191"/>
      <c r="T81" s="192">
        <v>0.38200000000000001</v>
      </c>
      <c r="U81" s="191">
        <f t="shared" si="27"/>
        <v>1.1499999999999999</v>
      </c>
      <c r="V81" s="167"/>
      <c r="W81" s="167"/>
      <c r="X81" s="167"/>
      <c r="Y81" s="167"/>
      <c r="Z81" s="167"/>
      <c r="AA81" s="167"/>
      <c r="AB81" s="167"/>
      <c r="AC81" s="167"/>
      <c r="AD81" s="167"/>
      <c r="AE81" s="167" t="s">
        <v>134</v>
      </c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outlineLevel="1" x14ac:dyDescent="0.2">
      <c r="A82" s="168">
        <v>54</v>
      </c>
      <c r="B82" s="178" t="s">
        <v>276</v>
      </c>
      <c r="C82" s="207" t="s">
        <v>277</v>
      </c>
      <c r="D82" s="180" t="s">
        <v>143</v>
      </c>
      <c r="E82" s="184">
        <v>1</v>
      </c>
      <c r="F82" s="190"/>
      <c r="G82" s="191">
        <f t="shared" si="21"/>
        <v>0</v>
      </c>
      <c r="H82" s="190"/>
      <c r="I82" s="191">
        <f t="shared" si="22"/>
        <v>0</v>
      </c>
      <c r="J82" s="190"/>
      <c r="K82" s="191">
        <f t="shared" si="23"/>
        <v>0</v>
      </c>
      <c r="L82" s="191">
        <v>21</v>
      </c>
      <c r="M82" s="191">
        <f t="shared" si="24"/>
        <v>0</v>
      </c>
      <c r="N82" s="191">
        <v>1.7420000000000001E-2</v>
      </c>
      <c r="O82" s="191">
        <f t="shared" si="25"/>
        <v>0.02</v>
      </c>
      <c r="P82" s="191">
        <v>0</v>
      </c>
      <c r="Q82" s="191">
        <f t="shared" si="26"/>
        <v>0</v>
      </c>
      <c r="R82" s="191"/>
      <c r="S82" s="191"/>
      <c r="T82" s="192">
        <v>1.2529999999999999</v>
      </c>
      <c r="U82" s="191">
        <f t="shared" si="27"/>
        <v>1.25</v>
      </c>
      <c r="V82" s="167"/>
      <c r="W82" s="167"/>
      <c r="X82" s="167"/>
      <c r="Y82" s="167"/>
      <c r="Z82" s="167"/>
      <c r="AA82" s="167"/>
      <c r="AB82" s="167"/>
      <c r="AC82" s="167"/>
      <c r="AD82" s="167"/>
      <c r="AE82" s="167" t="s">
        <v>134</v>
      </c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</row>
    <row r="83" spans="1:60" outlineLevel="1" x14ac:dyDescent="0.2">
      <c r="A83" s="168">
        <v>55</v>
      </c>
      <c r="B83" s="178" t="s">
        <v>278</v>
      </c>
      <c r="C83" s="207" t="s">
        <v>279</v>
      </c>
      <c r="D83" s="180" t="s">
        <v>143</v>
      </c>
      <c r="E83" s="184">
        <v>3</v>
      </c>
      <c r="F83" s="190"/>
      <c r="G83" s="191">
        <f t="shared" si="21"/>
        <v>0</v>
      </c>
      <c r="H83" s="190"/>
      <c r="I83" s="191">
        <f t="shared" si="22"/>
        <v>0</v>
      </c>
      <c r="J83" s="190"/>
      <c r="K83" s="191">
        <f t="shared" si="23"/>
        <v>0</v>
      </c>
      <c r="L83" s="191">
        <v>21</v>
      </c>
      <c r="M83" s="191">
        <f t="shared" si="24"/>
        <v>0</v>
      </c>
      <c r="N83" s="191">
        <v>8.4000000000000003E-4</v>
      </c>
      <c r="O83" s="191">
        <f t="shared" si="25"/>
        <v>0</v>
      </c>
      <c r="P83" s="191">
        <v>0</v>
      </c>
      <c r="Q83" s="191">
        <f t="shared" si="26"/>
        <v>0</v>
      </c>
      <c r="R83" s="191"/>
      <c r="S83" s="191"/>
      <c r="T83" s="192">
        <v>1.2529999999999999</v>
      </c>
      <c r="U83" s="191">
        <f t="shared" si="27"/>
        <v>3.76</v>
      </c>
      <c r="V83" s="167"/>
      <c r="W83" s="167"/>
      <c r="X83" s="167"/>
      <c r="Y83" s="167"/>
      <c r="Z83" s="167"/>
      <c r="AA83" s="167"/>
      <c r="AB83" s="167"/>
      <c r="AC83" s="167"/>
      <c r="AD83" s="167"/>
      <c r="AE83" s="167" t="s">
        <v>134</v>
      </c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</row>
    <row r="84" spans="1:60" outlineLevel="1" x14ac:dyDescent="0.2">
      <c r="A84" s="168">
        <v>56</v>
      </c>
      <c r="B84" s="178" t="s">
        <v>280</v>
      </c>
      <c r="C84" s="207" t="s">
        <v>281</v>
      </c>
      <c r="D84" s="180" t="s">
        <v>143</v>
      </c>
      <c r="E84" s="184">
        <v>1</v>
      </c>
      <c r="F84" s="190"/>
      <c r="G84" s="191">
        <f t="shared" si="21"/>
        <v>0</v>
      </c>
      <c r="H84" s="190"/>
      <c r="I84" s="191">
        <f t="shared" si="22"/>
        <v>0</v>
      </c>
      <c r="J84" s="190"/>
      <c r="K84" s="191">
        <f t="shared" si="23"/>
        <v>0</v>
      </c>
      <c r="L84" s="191">
        <v>21</v>
      </c>
      <c r="M84" s="191">
        <f t="shared" si="24"/>
        <v>0</v>
      </c>
      <c r="N84" s="191">
        <v>3.0899999999999999E-3</v>
      </c>
      <c r="O84" s="191">
        <f t="shared" si="25"/>
        <v>0</v>
      </c>
      <c r="P84" s="191">
        <v>0</v>
      </c>
      <c r="Q84" s="191">
        <f t="shared" si="26"/>
        <v>0</v>
      </c>
      <c r="R84" s="191"/>
      <c r="S84" s="191"/>
      <c r="T84" s="192">
        <v>1.25</v>
      </c>
      <c r="U84" s="191">
        <f t="shared" si="27"/>
        <v>1.25</v>
      </c>
      <c r="V84" s="167"/>
      <c r="W84" s="167"/>
      <c r="X84" s="167"/>
      <c r="Y84" s="167"/>
      <c r="Z84" s="167"/>
      <c r="AA84" s="167"/>
      <c r="AB84" s="167"/>
      <c r="AC84" s="167"/>
      <c r="AD84" s="167"/>
      <c r="AE84" s="167" t="s">
        <v>134</v>
      </c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outlineLevel="1" x14ac:dyDescent="0.2">
      <c r="A85" s="168">
        <v>57</v>
      </c>
      <c r="B85" s="178" t="s">
        <v>466</v>
      </c>
      <c r="C85" s="207" t="s">
        <v>467</v>
      </c>
      <c r="D85" s="180" t="s">
        <v>143</v>
      </c>
      <c r="E85" s="184">
        <v>1</v>
      </c>
      <c r="F85" s="190"/>
      <c r="G85" s="191">
        <f t="shared" si="21"/>
        <v>0</v>
      </c>
      <c r="H85" s="190"/>
      <c r="I85" s="191">
        <f t="shared" si="22"/>
        <v>0</v>
      </c>
      <c r="J85" s="190"/>
      <c r="K85" s="191">
        <f t="shared" si="23"/>
        <v>0</v>
      </c>
      <c r="L85" s="191">
        <v>21</v>
      </c>
      <c r="M85" s="191">
        <f t="shared" si="24"/>
        <v>0</v>
      </c>
      <c r="N85" s="191">
        <v>0</v>
      </c>
      <c r="O85" s="191">
        <f t="shared" si="25"/>
        <v>0</v>
      </c>
      <c r="P85" s="191">
        <v>3.4700000000000002E-2</v>
      </c>
      <c r="Q85" s="191">
        <f t="shared" si="26"/>
        <v>0.03</v>
      </c>
      <c r="R85" s="191"/>
      <c r="S85" s="191"/>
      <c r="T85" s="192">
        <v>0.56899999999999995</v>
      </c>
      <c r="U85" s="191">
        <f t="shared" si="27"/>
        <v>0.56999999999999995</v>
      </c>
      <c r="V85" s="167"/>
      <c r="W85" s="167"/>
      <c r="X85" s="167"/>
      <c r="Y85" s="167"/>
      <c r="Z85" s="167"/>
      <c r="AA85" s="167"/>
      <c r="AB85" s="167"/>
      <c r="AC85" s="167"/>
      <c r="AD85" s="167"/>
      <c r="AE85" s="167" t="s">
        <v>134</v>
      </c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</row>
    <row r="86" spans="1:60" outlineLevel="1" x14ac:dyDescent="0.2">
      <c r="A86" s="168">
        <v>58</v>
      </c>
      <c r="B86" s="178" t="s">
        <v>282</v>
      </c>
      <c r="C86" s="207" t="s">
        <v>283</v>
      </c>
      <c r="D86" s="180" t="s">
        <v>143</v>
      </c>
      <c r="E86" s="184">
        <v>1</v>
      </c>
      <c r="F86" s="190"/>
      <c r="G86" s="191">
        <f t="shared" si="21"/>
        <v>0</v>
      </c>
      <c r="H86" s="190"/>
      <c r="I86" s="191">
        <f t="shared" si="22"/>
        <v>0</v>
      </c>
      <c r="J86" s="190"/>
      <c r="K86" s="191">
        <f t="shared" si="23"/>
        <v>0</v>
      </c>
      <c r="L86" s="191">
        <v>21</v>
      </c>
      <c r="M86" s="191">
        <f t="shared" si="24"/>
        <v>0</v>
      </c>
      <c r="N86" s="191">
        <v>3.8700000000000002E-3</v>
      </c>
      <c r="O86" s="191">
        <f t="shared" si="25"/>
        <v>0</v>
      </c>
      <c r="P86" s="191">
        <v>0</v>
      </c>
      <c r="Q86" s="191">
        <f t="shared" si="26"/>
        <v>0</v>
      </c>
      <c r="R86" s="191"/>
      <c r="S86" s="191"/>
      <c r="T86" s="192">
        <v>0.50700000000000001</v>
      </c>
      <c r="U86" s="191">
        <f t="shared" si="27"/>
        <v>0.51</v>
      </c>
      <c r="V86" s="167"/>
      <c r="W86" s="167"/>
      <c r="X86" s="167"/>
      <c r="Y86" s="167"/>
      <c r="Z86" s="167"/>
      <c r="AA86" s="167"/>
      <c r="AB86" s="167"/>
      <c r="AC86" s="167"/>
      <c r="AD86" s="167"/>
      <c r="AE86" s="167" t="s">
        <v>134</v>
      </c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</row>
    <row r="87" spans="1:60" outlineLevel="1" x14ac:dyDescent="0.2">
      <c r="A87" s="168">
        <v>59</v>
      </c>
      <c r="B87" s="178" t="s">
        <v>284</v>
      </c>
      <c r="C87" s="207" t="s">
        <v>285</v>
      </c>
      <c r="D87" s="180" t="s">
        <v>143</v>
      </c>
      <c r="E87" s="184">
        <v>2</v>
      </c>
      <c r="F87" s="190"/>
      <c r="G87" s="191">
        <f t="shared" si="21"/>
        <v>0</v>
      </c>
      <c r="H87" s="190"/>
      <c r="I87" s="191">
        <f t="shared" si="22"/>
        <v>0</v>
      </c>
      <c r="J87" s="190"/>
      <c r="K87" s="191">
        <f t="shared" si="23"/>
        <v>0</v>
      </c>
      <c r="L87" s="191">
        <v>21</v>
      </c>
      <c r="M87" s="191">
        <f t="shared" si="24"/>
        <v>0</v>
      </c>
      <c r="N87" s="191">
        <v>6.4820000000000003E-2</v>
      </c>
      <c r="O87" s="191">
        <f t="shared" si="25"/>
        <v>0.13</v>
      </c>
      <c r="P87" s="191">
        <v>0</v>
      </c>
      <c r="Q87" s="191">
        <f t="shared" si="26"/>
        <v>0</v>
      </c>
      <c r="R87" s="191"/>
      <c r="S87" s="191"/>
      <c r="T87" s="192">
        <v>2.8580000000000001</v>
      </c>
      <c r="U87" s="191">
        <f t="shared" si="27"/>
        <v>5.72</v>
      </c>
      <c r="V87" s="167"/>
      <c r="W87" s="167"/>
      <c r="X87" s="167"/>
      <c r="Y87" s="167"/>
      <c r="Z87" s="167"/>
      <c r="AA87" s="167"/>
      <c r="AB87" s="167"/>
      <c r="AC87" s="167"/>
      <c r="AD87" s="167"/>
      <c r="AE87" s="167" t="s">
        <v>134</v>
      </c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</row>
    <row r="88" spans="1:60" outlineLevel="1" x14ac:dyDescent="0.2">
      <c r="A88" s="168">
        <v>60</v>
      </c>
      <c r="B88" s="178" t="s">
        <v>286</v>
      </c>
      <c r="C88" s="207" t="s">
        <v>287</v>
      </c>
      <c r="D88" s="180" t="s">
        <v>143</v>
      </c>
      <c r="E88" s="184">
        <v>3</v>
      </c>
      <c r="F88" s="190"/>
      <c r="G88" s="191">
        <f t="shared" si="21"/>
        <v>0</v>
      </c>
      <c r="H88" s="190"/>
      <c r="I88" s="191">
        <f t="shared" si="22"/>
        <v>0</v>
      </c>
      <c r="J88" s="190"/>
      <c r="K88" s="191">
        <f t="shared" si="23"/>
        <v>0</v>
      </c>
      <c r="L88" s="191">
        <v>21</v>
      </c>
      <c r="M88" s="191">
        <f t="shared" si="24"/>
        <v>0</v>
      </c>
      <c r="N88" s="191">
        <v>8.4999999999999995E-4</v>
      </c>
      <c r="O88" s="191">
        <f t="shared" si="25"/>
        <v>0</v>
      </c>
      <c r="P88" s="191">
        <v>0</v>
      </c>
      <c r="Q88" s="191">
        <f t="shared" si="26"/>
        <v>0</v>
      </c>
      <c r="R88" s="191"/>
      <c r="S88" s="191"/>
      <c r="T88" s="192">
        <v>0.48499999999999999</v>
      </c>
      <c r="U88" s="191">
        <f t="shared" si="27"/>
        <v>1.46</v>
      </c>
      <c r="V88" s="167"/>
      <c r="W88" s="167"/>
      <c r="X88" s="167"/>
      <c r="Y88" s="167"/>
      <c r="Z88" s="167"/>
      <c r="AA88" s="167"/>
      <c r="AB88" s="167"/>
      <c r="AC88" s="167"/>
      <c r="AD88" s="167"/>
      <c r="AE88" s="167" t="s">
        <v>134</v>
      </c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outlineLevel="1" x14ac:dyDescent="0.2">
      <c r="A89" s="168">
        <v>61</v>
      </c>
      <c r="B89" s="178" t="s">
        <v>288</v>
      </c>
      <c r="C89" s="207" t="s">
        <v>289</v>
      </c>
      <c r="D89" s="180" t="s">
        <v>143</v>
      </c>
      <c r="E89" s="184">
        <v>3</v>
      </c>
      <c r="F89" s="190"/>
      <c r="G89" s="191">
        <f t="shared" si="21"/>
        <v>0</v>
      </c>
      <c r="H89" s="190"/>
      <c r="I89" s="191">
        <f t="shared" si="22"/>
        <v>0</v>
      </c>
      <c r="J89" s="190"/>
      <c r="K89" s="191">
        <f t="shared" si="23"/>
        <v>0</v>
      </c>
      <c r="L89" s="191">
        <v>21</v>
      </c>
      <c r="M89" s="191">
        <f t="shared" si="24"/>
        <v>0</v>
      </c>
      <c r="N89" s="191">
        <v>0</v>
      </c>
      <c r="O89" s="191">
        <f t="shared" si="25"/>
        <v>0</v>
      </c>
      <c r="P89" s="191">
        <v>1.56E-3</v>
      </c>
      <c r="Q89" s="191">
        <f t="shared" si="26"/>
        <v>0</v>
      </c>
      <c r="R89" s="191"/>
      <c r="S89" s="191"/>
      <c r="T89" s="192">
        <v>0.217</v>
      </c>
      <c r="U89" s="191">
        <f t="shared" si="27"/>
        <v>0.65</v>
      </c>
      <c r="V89" s="167"/>
      <c r="W89" s="167"/>
      <c r="X89" s="167"/>
      <c r="Y89" s="167"/>
      <c r="Z89" s="167"/>
      <c r="AA89" s="167"/>
      <c r="AB89" s="167"/>
      <c r="AC89" s="167"/>
      <c r="AD89" s="167"/>
      <c r="AE89" s="167" t="s">
        <v>134</v>
      </c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</row>
    <row r="90" spans="1:60" outlineLevel="1" x14ac:dyDescent="0.2">
      <c r="A90" s="168">
        <v>62</v>
      </c>
      <c r="B90" s="178" t="s">
        <v>290</v>
      </c>
      <c r="C90" s="207" t="s">
        <v>291</v>
      </c>
      <c r="D90" s="180" t="s">
        <v>143</v>
      </c>
      <c r="E90" s="184">
        <v>3</v>
      </c>
      <c r="F90" s="190"/>
      <c r="G90" s="191">
        <f t="shared" si="21"/>
        <v>0</v>
      </c>
      <c r="H90" s="190"/>
      <c r="I90" s="191">
        <f t="shared" si="22"/>
        <v>0</v>
      </c>
      <c r="J90" s="190"/>
      <c r="K90" s="191">
        <f t="shared" si="23"/>
        <v>0</v>
      </c>
      <c r="L90" s="191">
        <v>21</v>
      </c>
      <c r="M90" s="191">
        <f t="shared" si="24"/>
        <v>0</v>
      </c>
      <c r="N90" s="191">
        <v>4.8999999999999998E-4</v>
      </c>
      <c r="O90" s="191">
        <f t="shared" si="25"/>
        <v>0</v>
      </c>
      <c r="P90" s="191">
        <v>0</v>
      </c>
      <c r="Q90" s="191">
        <f t="shared" si="26"/>
        <v>0</v>
      </c>
      <c r="R90" s="191"/>
      <c r="S90" s="191"/>
      <c r="T90" s="192">
        <v>0.23699999999999999</v>
      </c>
      <c r="U90" s="191">
        <f t="shared" si="27"/>
        <v>0.71</v>
      </c>
      <c r="V90" s="167"/>
      <c r="W90" s="167"/>
      <c r="X90" s="167"/>
      <c r="Y90" s="167"/>
      <c r="Z90" s="167"/>
      <c r="AA90" s="167"/>
      <c r="AB90" s="167"/>
      <c r="AC90" s="167"/>
      <c r="AD90" s="167"/>
      <c r="AE90" s="167" t="s">
        <v>134</v>
      </c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</row>
    <row r="91" spans="1:60" outlineLevel="1" x14ac:dyDescent="0.2">
      <c r="A91" s="168">
        <v>63</v>
      </c>
      <c r="B91" s="178" t="s">
        <v>292</v>
      </c>
      <c r="C91" s="207" t="s">
        <v>293</v>
      </c>
      <c r="D91" s="180" t="s">
        <v>143</v>
      </c>
      <c r="E91" s="184">
        <v>8</v>
      </c>
      <c r="F91" s="190"/>
      <c r="G91" s="191">
        <f t="shared" si="21"/>
        <v>0</v>
      </c>
      <c r="H91" s="190"/>
      <c r="I91" s="191">
        <f t="shared" si="22"/>
        <v>0</v>
      </c>
      <c r="J91" s="190"/>
      <c r="K91" s="191">
        <f t="shared" si="23"/>
        <v>0</v>
      </c>
      <c r="L91" s="191">
        <v>21</v>
      </c>
      <c r="M91" s="191">
        <f t="shared" si="24"/>
        <v>0</v>
      </c>
      <c r="N91" s="191">
        <v>3.6999999999999999E-4</v>
      </c>
      <c r="O91" s="191">
        <f t="shared" si="25"/>
        <v>0</v>
      </c>
      <c r="P91" s="191">
        <v>0</v>
      </c>
      <c r="Q91" s="191">
        <f t="shared" si="26"/>
        <v>0</v>
      </c>
      <c r="R91" s="191"/>
      <c r="S91" s="191"/>
      <c r="T91" s="192">
        <v>0.2</v>
      </c>
      <c r="U91" s="191">
        <f t="shared" si="27"/>
        <v>1.6</v>
      </c>
      <c r="V91" s="167"/>
      <c r="W91" s="167"/>
      <c r="X91" s="167"/>
      <c r="Y91" s="167"/>
      <c r="Z91" s="167"/>
      <c r="AA91" s="167"/>
      <c r="AB91" s="167"/>
      <c r="AC91" s="167"/>
      <c r="AD91" s="167"/>
      <c r="AE91" s="167" t="s">
        <v>134</v>
      </c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ht="22.5" outlineLevel="1" x14ac:dyDescent="0.2">
      <c r="A92" s="168">
        <v>64</v>
      </c>
      <c r="B92" s="178" t="s">
        <v>294</v>
      </c>
      <c r="C92" s="207" t="s">
        <v>295</v>
      </c>
      <c r="D92" s="180" t="s">
        <v>143</v>
      </c>
      <c r="E92" s="184">
        <v>4</v>
      </c>
      <c r="F92" s="190"/>
      <c r="G92" s="191">
        <f t="shared" si="21"/>
        <v>0</v>
      </c>
      <c r="H92" s="190"/>
      <c r="I92" s="191">
        <f t="shared" si="22"/>
        <v>0</v>
      </c>
      <c r="J92" s="190"/>
      <c r="K92" s="191">
        <f t="shared" si="23"/>
        <v>0</v>
      </c>
      <c r="L92" s="191">
        <v>21</v>
      </c>
      <c r="M92" s="191">
        <f t="shared" si="24"/>
        <v>0</v>
      </c>
      <c r="N92" s="191">
        <v>8.0000000000000004E-4</v>
      </c>
      <c r="O92" s="191">
        <f t="shared" si="25"/>
        <v>0</v>
      </c>
      <c r="P92" s="191">
        <v>0</v>
      </c>
      <c r="Q92" s="191">
        <f t="shared" si="26"/>
        <v>0</v>
      </c>
      <c r="R92" s="191"/>
      <c r="S92" s="191"/>
      <c r="T92" s="192">
        <v>0.37</v>
      </c>
      <c r="U92" s="191">
        <f t="shared" si="27"/>
        <v>1.48</v>
      </c>
      <c r="V92" s="167"/>
      <c r="W92" s="167"/>
      <c r="X92" s="167"/>
      <c r="Y92" s="167"/>
      <c r="Z92" s="167"/>
      <c r="AA92" s="167"/>
      <c r="AB92" s="167"/>
      <c r="AC92" s="167"/>
      <c r="AD92" s="167"/>
      <c r="AE92" s="167" t="s">
        <v>134</v>
      </c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</row>
    <row r="93" spans="1:60" ht="33.75" outlineLevel="1" x14ac:dyDescent="0.2">
      <c r="A93" s="168">
        <v>65</v>
      </c>
      <c r="B93" s="178" t="s">
        <v>296</v>
      </c>
      <c r="C93" s="207" t="s">
        <v>297</v>
      </c>
      <c r="D93" s="180" t="s">
        <v>143</v>
      </c>
      <c r="E93" s="184">
        <v>1</v>
      </c>
      <c r="F93" s="190"/>
      <c r="G93" s="191">
        <f t="shared" si="21"/>
        <v>0</v>
      </c>
      <c r="H93" s="190"/>
      <c r="I93" s="191">
        <f t="shared" si="22"/>
        <v>0</v>
      </c>
      <c r="J93" s="190"/>
      <c r="K93" s="191">
        <f t="shared" si="23"/>
        <v>0</v>
      </c>
      <c r="L93" s="191">
        <v>21</v>
      </c>
      <c r="M93" s="191">
        <f t="shared" si="24"/>
        <v>0</v>
      </c>
      <c r="N93" s="191">
        <v>1.4500000000000001E-2</v>
      </c>
      <c r="O93" s="191">
        <f t="shared" si="25"/>
        <v>0.01</v>
      </c>
      <c r="P93" s="191">
        <v>0</v>
      </c>
      <c r="Q93" s="191">
        <f t="shared" si="26"/>
        <v>0</v>
      </c>
      <c r="R93" s="191"/>
      <c r="S93" s="191"/>
      <c r="T93" s="192">
        <v>0</v>
      </c>
      <c r="U93" s="191">
        <f t="shared" si="27"/>
        <v>0</v>
      </c>
      <c r="V93" s="167"/>
      <c r="W93" s="167"/>
      <c r="X93" s="167"/>
      <c r="Y93" s="167"/>
      <c r="Z93" s="167"/>
      <c r="AA93" s="167"/>
      <c r="AB93" s="167"/>
      <c r="AC93" s="167"/>
      <c r="AD93" s="167"/>
      <c r="AE93" s="167" t="s">
        <v>148</v>
      </c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 ht="33.75" outlineLevel="1" x14ac:dyDescent="0.2">
      <c r="A94" s="168">
        <v>66</v>
      </c>
      <c r="B94" s="178" t="s">
        <v>298</v>
      </c>
      <c r="C94" s="207" t="s">
        <v>299</v>
      </c>
      <c r="D94" s="180" t="s">
        <v>143</v>
      </c>
      <c r="E94" s="184">
        <v>3</v>
      </c>
      <c r="F94" s="190"/>
      <c r="G94" s="191">
        <f t="shared" si="21"/>
        <v>0</v>
      </c>
      <c r="H94" s="190"/>
      <c r="I94" s="191">
        <f t="shared" si="22"/>
        <v>0</v>
      </c>
      <c r="J94" s="190"/>
      <c r="K94" s="191">
        <f t="shared" si="23"/>
        <v>0</v>
      </c>
      <c r="L94" s="191">
        <v>21</v>
      </c>
      <c r="M94" s="191">
        <f t="shared" si="24"/>
        <v>0</v>
      </c>
      <c r="N94" s="191">
        <v>1.4500000000000001E-2</v>
      </c>
      <c r="O94" s="191">
        <f t="shared" si="25"/>
        <v>0.04</v>
      </c>
      <c r="P94" s="191">
        <v>0</v>
      </c>
      <c r="Q94" s="191">
        <f t="shared" si="26"/>
        <v>0</v>
      </c>
      <c r="R94" s="191"/>
      <c r="S94" s="191"/>
      <c r="T94" s="192">
        <v>0</v>
      </c>
      <c r="U94" s="191">
        <f t="shared" si="27"/>
        <v>0</v>
      </c>
      <c r="V94" s="167"/>
      <c r="W94" s="167"/>
      <c r="X94" s="167"/>
      <c r="Y94" s="167"/>
      <c r="Z94" s="167"/>
      <c r="AA94" s="167"/>
      <c r="AB94" s="167"/>
      <c r="AC94" s="167"/>
      <c r="AD94" s="167"/>
      <c r="AE94" s="167" t="s">
        <v>148</v>
      </c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</row>
    <row r="95" spans="1:60" outlineLevel="1" x14ac:dyDescent="0.2">
      <c r="A95" s="168">
        <v>67</v>
      </c>
      <c r="B95" s="178" t="s">
        <v>306</v>
      </c>
      <c r="C95" s="207" t="s">
        <v>307</v>
      </c>
      <c r="D95" s="180" t="s">
        <v>143</v>
      </c>
      <c r="E95" s="184">
        <v>2</v>
      </c>
      <c r="F95" s="190"/>
      <c r="G95" s="191">
        <f t="shared" si="21"/>
        <v>0</v>
      </c>
      <c r="H95" s="190"/>
      <c r="I95" s="191">
        <f t="shared" si="22"/>
        <v>0</v>
      </c>
      <c r="J95" s="190"/>
      <c r="K95" s="191">
        <f t="shared" si="23"/>
        <v>0</v>
      </c>
      <c r="L95" s="191">
        <v>21</v>
      </c>
      <c r="M95" s="191">
        <f t="shared" si="24"/>
        <v>0</v>
      </c>
      <c r="N95" s="191">
        <v>0.01</v>
      </c>
      <c r="O95" s="191">
        <f t="shared" si="25"/>
        <v>0.02</v>
      </c>
      <c r="P95" s="191">
        <v>0</v>
      </c>
      <c r="Q95" s="191">
        <f t="shared" si="26"/>
        <v>0</v>
      </c>
      <c r="R95" s="191"/>
      <c r="S95" s="191"/>
      <c r="T95" s="192">
        <v>0</v>
      </c>
      <c r="U95" s="191">
        <f t="shared" si="27"/>
        <v>0</v>
      </c>
      <c r="V95" s="167"/>
      <c r="W95" s="167"/>
      <c r="X95" s="167"/>
      <c r="Y95" s="167"/>
      <c r="Z95" s="167"/>
      <c r="AA95" s="167"/>
      <c r="AB95" s="167"/>
      <c r="AC95" s="167"/>
      <c r="AD95" s="167"/>
      <c r="AE95" s="167" t="s">
        <v>148</v>
      </c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</row>
    <row r="96" spans="1:60" ht="22.5" outlineLevel="1" x14ac:dyDescent="0.2">
      <c r="A96" s="168">
        <v>68</v>
      </c>
      <c r="B96" s="178" t="s">
        <v>308</v>
      </c>
      <c r="C96" s="207" t="s">
        <v>309</v>
      </c>
      <c r="D96" s="180" t="s">
        <v>143</v>
      </c>
      <c r="E96" s="184">
        <v>1</v>
      </c>
      <c r="F96" s="190"/>
      <c r="G96" s="191">
        <f t="shared" si="21"/>
        <v>0</v>
      </c>
      <c r="H96" s="190"/>
      <c r="I96" s="191">
        <f t="shared" si="22"/>
        <v>0</v>
      </c>
      <c r="J96" s="190"/>
      <c r="K96" s="191">
        <f t="shared" si="23"/>
        <v>0</v>
      </c>
      <c r="L96" s="191">
        <v>21</v>
      </c>
      <c r="M96" s="191">
        <f t="shared" si="24"/>
        <v>0</v>
      </c>
      <c r="N96" s="191">
        <v>3.5999999999999997E-2</v>
      </c>
      <c r="O96" s="191">
        <f t="shared" si="25"/>
        <v>0.04</v>
      </c>
      <c r="P96" s="191">
        <v>0</v>
      </c>
      <c r="Q96" s="191">
        <f t="shared" si="26"/>
        <v>0</v>
      </c>
      <c r="R96" s="191"/>
      <c r="S96" s="191"/>
      <c r="T96" s="192">
        <v>0</v>
      </c>
      <c r="U96" s="191">
        <f t="shared" si="27"/>
        <v>0</v>
      </c>
      <c r="V96" s="167"/>
      <c r="W96" s="167"/>
      <c r="X96" s="167"/>
      <c r="Y96" s="167"/>
      <c r="Z96" s="167"/>
      <c r="AA96" s="167"/>
      <c r="AB96" s="167"/>
      <c r="AC96" s="167"/>
      <c r="AD96" s="167"/>
      <c r="AE96" s="167" t="s">
        <v>148</v>
      </c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</row>
    <row r="97" spans="1:60" ht="22.5" outlineLevel="1" x14ac:dyDescent="0.2">
      <c r="A97" s="168">
        <v>69</v>
      </c>
      <c r="B97" s="178" t="s">
        <v>310</v>
      </c>
      <c r="C97" s="207" t="s">
        <v>311</v>
      </c>
      <c r="D97" s="180" t="s">
        <v>264</v>
      </c>
      <c r="E97" s="184">
        <v>0.28072000000000003</v>
      </c>
      <c r="F97" s="190"/>
      <c r="G97" s="191">
        <f t="shared" si="21"/>
        <v>0</v>
      </c>
      <c r="H97" s="190"/>
      <c r="I97" s="191">
        <f t="shared" si="22"/>
        <v>0</v>
      </c>
      <c r="J97" s="190"/>
      <c r="K97" s="191">
        <f t="shared" si="23"/>
        <v>0</v>
      </c>
      <c r="L97" s="191">
        <v>21</v>
      </c>
      <c r="M97" s="191">
        <f t="shared" si="24"/>
        <v>0</v>
      </c>
      <c r="N97" s="191">
        <v>0</v>
      </c>
      <c r="O97" s="191">
        <f t="shared" si="25"/>
        <v>0</v>
      </c>
      <c r="P97" s="191">
        <v>0</v>
      </c>
      <c r="Q97" s="191">
        <f t="shared" si="26"/>
        <v>0</v>
      </c>
      <c r="R97" s="191"/>
      <c r="S97" s="191"/>
      <c r="T97" s="192">
        <v>1.629</v>
      </c>
      <c r="U97" s="191">
        <f t="shared" si="27"/>
        <v>0.46</v>
      </c>
      <c r="V97" s="167"/>
      <c r="W97" s="167"/>
      <c r="X97" s="167"/>
      <c r="Y97" s="167"/>
      <c r="Z97" s="167"/>
      <c r="AA97" s="167"/>
      <c r="AB97" s="167"/>
      <c r="AC97" s="167"/>
      <c r="AD97" s="167"/>
      <c r="AE97" s="167" t="s">
        <v>238</v>
      </c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</row>
    <row r="98" spans="1:60" x14ac:dyDescent="0.2">
      <c r="A98" s="174" t="s">
        <v>129</v>
      </c>
      <c r="B98" s="179" t="s">
        <v>80</v>
      </c>
      <c r="C98" s="209" t="s">
        <v>81</v>
      </c>
      <c r="D98" s="182"/>
      <c r="E98" s="186"/>
      <c r="F98" s="193"/>
      <c r="G98" s="193">
        <f>SUMIF(AE99:AE103,"&lt;&gt;NOR",G99:G103)</f>
        <v>0</v>
      </c>
      <c r="H98" s="193"/>
      <c r="I98" s="193">
        <f>SUM(I99:I103)</f>
        <v>0</v>
      </c>
      <c r="J98" s="193"/>
      <c r="K98" s="193">
        <f>SUM(K99:K103)</f>
        <v>0</v>
      </c>
      <c r="L98" s="193"/>
      <c r="M98" s="193">
        <f>SUM(M99:M103)</f>
        <v>0</v>
      </c>
      <c r="N98" s="193"/>
      <c r="O98" s="193">
        <f>SUM(O99:O103)</f>
        <v>0</v>
      </c>
      <c r="P98" s="193"/>
      <c r="Q98" s="193">
        <f>SUM(Q99:Q103)</f>
        <v>0</v>
      </c>
      <c r="R98" s="193"/>
      <c r="S98" s="193"/>
      <c r="T98" s="194"/>
      <c r="U98" s="193">
        <f>SUM(U99:U103)</f>
        <v>1.24</v>
      </c>
      <c r="AE98" t="s">
        <v>130</v>
      </c>
    </row>
    <row r="99" spans="1:60" outlineLevel="1" x14ac:dyDescent="0.2">
      <c r="A99" s="168">
        <v>70</v>
      </c>
      <c r="B99" s="178" t="s">
        <v>312</v>
      </c>
      <c r="C99" s="207" t="s">
        <v>313</v>
      </c>
      <c r="D99" s="180" t="s">
        <v>162</v>
      </c>
      <c r="E99" s="184">
        <v>3.75</v>
      </c>
      <c r="F99" s="190"/>
      <c r="G99" s="191">
        <f>ROUND(E99*F99,2)</f>
        <v>0</v>
      </c>
      <c r="H99" s="190"/>
      <c r="I99" s="191">
        <f>ROUND(E99*H99,2)</f>
        <v>0</v>
      </c>
      <c r="J99" s="190"/>
      <c r="K99" s="191">
        <f>ROUND(E99*J99,2)</f>
        <v>0</v>
      </c>
      <c r="L99" s="191">
        <v>21</v>
      </c>
      <c r="M99" s="191">
        <f>G99*(1+L99/100)</f>
        <v>0</v>
      </c>
      <c r="N99" s="191">
        <v>0</v>
      </c>
      <c r="O99" s="191">
        <f>ROUND(E99*N99,2)</f>
        <v>0</v>
      </c>
      <c r="P99" s="191">
        <v>0</v>
      </c>
      <c r="Q99" s="191">
        <f>ROUND(E99*P99,2)</f>
        <v>0</v>
      </c>
      <c r="R99" s="191"/>
      <c r="S99" s="191"/>
      <c r="T99" s="192">
        <v>0.33</v>
      </c>
      <c r="U99" s="191">
        <f>ROUND(E99*T99,2)</f>
        <v>1.24</v>
      </c>
      <c r="V99" s="167"/>
      <c r="W99" s="167"/>
      <c r="X99" s="167"/>
      <c r="Y99" s="167"/>
      <c r="Z99" s="167"/>
      <c r="AA99" s="167"/>
      <c r="AB99" s="167"/>
      <c r="AC99" s="167"/>
      <c r="AD99" s="167"/>
      <c r="AE99" s="167" t="s">
        <v>134</v>
      </c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 outlineLevel="1" x14ac:dyDescent="0.2">
      <c r="A100" s="168"/>
      <c r="B100" s="178"/>
      <c r="C100" s="208" t="s">
        <v>468</v>
      </c>
      <c r="D100" s="181"/>
      <c r="E100" s="185">
        <v>3.75</v>
      </c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2"/>
      <c r="U100" s="191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 t="s">
        <v>136</v>
      </c>
      <c r="AF100" s="167">
        <v>0</v>
      </c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</row>
    <row r="101" spans="1:60" outlineLevel="1" x14ac:dyDescent="0.2">
      <c r="A101" s="168">
        <v>71</v>
      </c>
      <c r="B101" s="178" t="s">
        <v>315</v>
      </c>
      <c r="C101" s="207" t="s">
        <v>316</v>
      </c>
      <c r="D101" s="180" t="s">
        <v>143</v>
      </c>
      <c r="E101" s="184">
        <v>2</v>
      </c>
      <c r="F101" s="190"/>
      <c r="G101" s="191">
        <f>ROUND(E101*F101,2)</f>
        <v>0</v>
      </c>
      <c r="H101" s="190"/>
      <c r="I101" s="191">
        <f>ROUND(E101*H101,2)</f>
        <v>0</v>
      </c>
      <c r="J101" s="190"/>
      <c r="K101" s="191">
        <f>ROUND(E101*J101,2)</f>
        <v>0</v>
      </c>
      <c r="L101" s="191">
        <v>21</v>
      </c>
      <c r="M101" s="191">
        <f>G101*(1+L101/100)</f>
        <v>0</v>
      </c>
      <c r="N101" s="191">
        <v>6.9999999999999999E-4</v>
      </c>
      <c r="O101" s="191">
        <f>ROUND(E101*N101,2)</f>
        <v>0</v>
      </c>
      <c r="P101" s="191">
        <v>0</v>
      </c>
      <c r="Q101" s="191">
        <f>ROUND(E101*P101,2)</f>
        <v>0</v>
      </c>
      <c r="R101" s="191"/>
      <c r="S101" s="191"/>
      <c r="T101" s="192">
        <v>0</v>
      </c>
      <c r="U101" s="191">
        <f>ROUND(E101*T101,2)</f>
        <v>0</v>
      </c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 t="s">
        <v>148</v>
      </c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</row>
    <row r="102" spans="1:60" outlineLevel="1" x14ac:dyDescent="0.2">
      <c r="A102" s="168">
        <v>72</v>
      </c>
      <c r="B102" s="178" t="s">
        <v>317</v>
      </c>
      <c r="C102" s="207" t="s">
        <v>318</v>
      </c>
      <c r="D102" s="180" t="s">
        <v>143</v>
      </c>
      <c r="E102" s="184">
        <v>2</v>
      </c>
      <c r="F102" s="190"/>
      <c r="G102" s="191">
        <f>ROUND(E102*F102,2)</f>
        <v>0</v>
      </c>
      <c r="H102" s="190"/>
      <c r="I102" s="191">
        <f>ROUND(E102*H102,2)</f>
        <v>0</v>
      </c>
      <c r="J102" s="190"/>
      <c r="K102" s="191">
        <f>ROUND(E102*J102,2)</f>
        <v>0</v>
      </c>
      <c r="L102" s="191">
        <v>21</v>
      </c>
      <c r="M102" s="191">
        <f>G102*(1+L102/100)</f>
        <v>0</v>
      </c>
      <c r="N102" s="191">
        <v>0</v>
      </c>
      <c r="O102" s="191">
        <f>ROUND(E102*N102,2)</f>
        <v>0</v>
      </c>
      <c r="P102" s="191">
        <v>0</v>
      </c>
      <c r="Q102" s="191">
        <f>ROUND(E102*P102,2)</f>
        <v>0</v>
      </c>
      <c r="R102" s="191"/>
      <c r="S102" s="191"/>
      <c r="T102" s="192">
        <v>0</v>
      </c>
      <c r="U102" s="191">
        <f>ROUND(E102*T102,2)</f>
        <v>0</v>
      </c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 t="s">
        <v>148</v>
      </c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</row>
    <row r="103" spans="1:60" outlineLevel="1" x14ac:dyDescent="0.2">
      <c r="A103" s="168">
        <v>73</v>
      </c>
      <c r="B103" s="178" t="s">
        <v>319</v>
      </c>
      <c r="C103" s="207" t="s">
        <v>320</v>
      </c>
      <c r="D103" s="180" t="s">
        <v>143</v>
      </c>
      <c r="E103" s="184">
        <v>1</v>
      </c>
      <c r="F103" s="190"/>
      <c r="G103" s="191">
        <f>ROUND(E103*F103,2)</f>
        <v>0</v>
      </c>
      <c r="H103" s="190"/>
      <c r="I103" s="191">
        <f>ROUND(E103*H103,2)</f>
        <v>0</v>
      </c>
      <c r="J103" s="190"/>
      <c r="K103" s="191">
        <f>ROUND(E103*J103,2)</f>
        <v>0</v>
      </c>
      <c r="L103" s="191">
        <v>21</v>
      </c>
      <c r="M103" s="191">
        <f>G103*(1+L103/100)</f>
        <v>0</v>
      </c>
      <c r="N103" s="191">
        <v>4.0000000000000002E-4</v>
      </c>
      <c r="O103" s="191">
        <f>ROUND(E103*N103,2)</f>
        <v>0</v>
      </c>
      <c r="P103" s="191">
        <v>0</v>
      </c>
      <c r="Q103" s="191">
        <f>ROUND(E103*P103,2)</f>
        <v>0</v>
      </c>
      <c r="R103" s="191"/>
      <c r="S103" s="191"/>
      <c r="T103" s="192">
        <v>0</v>
      </c>
      <c r="U103" s="191">
        <f>ROUND(E103*T103,2)</f>
        <v>0</v>
      </c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 t="s">
        <v>148</v>
      </c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</row>
    <row r="104" spans="1:60" x14ac:dyDescent="0.2">
      <c r="A104" s="174" t="s">
        <v>129</v>
      </c>
      <c r="B104" s="179" t="s">
        <v>88</v>
      </c>
      <c r="C104" s="209" t="s">
        <v>89</v>
      </c>
      <c r="D104" s="182"/>
      <c r="E104" s="186"/>
      <c r="F104" s="193"/>
      <c r="G104" s="193">
        <f>SUMIF(AE105:AE111,"&lt;&gt;NOR",G105:G111)</f>
        <v>0</v>
      </c>
      <c r="H104" s="193"/>
      <c r="I104" s="193">
        <f>SUM(I105:I111)</f>
        <v>0</v>
      </c>
      <c r="J104" s="193"/>
      <c r="K104" s="193">
        <f>SUM(K105:K111)</f>
        <v>0</v>
      </c>
      <c r="L104" s="193"/>
      <c r="M104" s="193">
        <f>SUM(M105:M111)</f>
        <v>0</v>
      </c>
      <c r="N104" s="193"/>
      <c r="O104" s="193">
        <f>SUM(O105:O111)</f>
        <v>0.11000000000000001</v>
      </c>
      <c r="P104" s="193"/>
      <c r="Q104" s="193">
        <f>SUM(Q105:Q111)</f>
        <v>0.17</v>
      </c>
      <c r="R104" s="193"/>
      <c r="S104" s="193"/>
      <c r="T104" s="194"/>
      <c r="U104" s="193">
        <f>SUM(U105:U111)</f>
        <v>15.54</v>
      </c>
      <c r="AE104" t="s">
        <v>130</v>
      </c>
    </row>
    <row r="105" spans="1:60" outlineLevel="1" x14ac:dyDescent="0.2">
      <c r="A105" s="168">
        <v>74</v>
      </c>
      <c r="B105" s="178" t="s">
        <v>354</v>
      </c>
      <c r="C105" s="207" t="s">
        <v>355</v>
      </c>
      <c r="D105" s="180" t="s">
        <v>133</v>
      </c>
      <c r="E105" s="184">
        <v>9.8000000000000007</v>
      </c>
      <c r="F105" s="190"/>
      <c r="G105" s="191">
        <f t="shared" ref="G105:G111" si="28">ROUND(E105*F105,2)</f>
        <v>0</v>
      </c>
      <c r="H105" s="190"/>
      <c r="I105" s="191">
        <f t="shared" ref="I105:I111" si="29">ROUND(E105*H105,2)</f>
        <v>0</v>
      </c>
      <c r="J105" s="190"/>
      <c r="K105" s="191">
        <f t="shared" ref="K105:K111" si="30">ROUND(E105*J105,2)</f>
        <v>0</v>
      </c>
      <c r="L105" s="191">
        <v>21</v>
      </c>
      <c r="M105" s="191">
        <f t="shared" ref="M105:M111" si="31">G105*(1+L105/100)</f>
        <v>0</v>
      </c>
      <c r="N105" s="191">
        <v>0</v>
      </c>
      <c r="O105" s="191">
        <f t="shared" ref="O105:O111" si="32">ROUND(E105*N105,2)</f>
        <v>0</v>
      </c>
      <c r="P105" s="191">
        <v>1.695E-2</v>
      </c>
      <c r="Q105" s="191">
        <f t="shared" ref="Q105:Q111" si="33">ROUND(E105*P105,2)</f>
        <v>0.17</v>
      </c>
      <c r="R105" s="191"/>
      <c r="S105" s="191"/>
      <c r="T105" s="192">
        <v>0.16400000000000001</v>
      </c>
      <c r="U105" s="191">
        <f t="shared" ref="U105:U111" si="34">ROUND(E105*T105,2)</f>
        <v>1.61</v>
      </c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 t="s">
        <v>134</v>
      </c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</row>
    <row r="106" spans="1:60" outlineLevel="1" x14ac:dyDescent="0.2">
      <c r="A106" s="168">
        <v>75</v>
      </c>
      <c r="B106" s="178" t="s">
        <v>356</v>
      </c>
      <c r="C106" s="207" t="s">
        <v>357</v>
      </c>
      <c r="D106" s="180" t="s">
        <v>143</v>
      </c>
      <c r="E106" s="184">
        <v>6</v>
      </c>
      <c r="F106" s="190"/>
      <c r="G106" s="191">
        <f t="shared" si="28"/>
        <v>0</v>
      </c>
      <c r="H106" s="190"/>
      <c r="I106" s="191">
        <f t="shared" si="29"/>
        <v>0</v>
      </c>
      <c r="J106" s="190"/>
      <c r="K106" s="191">
        <f t="shared" si="30"/>
        <v>0</v>
      </c>
      <c r="L106" s="191">
        <v>21</v>
      </c>
      <c r="M106" s="191">
        <f t="shared" si="31"/>
        <v>0</v>
      </c>
      <c r="N106" s="191">
        <v>0</v>
      </c>
      <c r="O106" s="191">
        <f t="shared" si="32"/>
        <v>0</v>
      </c>
      <c r="P106" s="191">
        <v>0</v>
      </c>
      <c r="Q106" s="191">
        <f t="shared" si="33"/>
        <v>0</v>
      </c>
      <c r="R106" s="191"/>
      <c r="S106" s="191"/>
      <c r="T106" s="192">
        <v>1.5</v>
      </c>
      <c r="U106" s="191">
        <f t="shared" si="34"/>
        <v>9</v>
      </c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 t="s">
        <v>134</v>
      </c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</row>
    <row r="107" spans="1:60" outlineLevel="1" x14ac:dyDescent="0.2">
      <c r="A107" s="168">
        <v>76</v>
      </c>
      <c r="B107" s="178" t="s">
        <v>358</v>
      </c>
      <c r="C107" s="207" t="s">
        <v>359</v>
      </c>
      <c r="D107" s="180" t="s">
        <v>143</v>
      </c>
      <c r="E107" s="184">
        <v>6</v>
      </c>
      <c r="F107" s="190"/>
      <c r="G107" s="191">
        <f t="shared" si="28"/>
        <v>0</v>
      </c>
      <c r="H107" s="190"/>
      <c r="I107" s="191">
        <f t="shared" si="29"/>
        <v>0</v>
      </c>
      <c r="J107" s="190"/>
      <c r="K107" s="191">
        <f t="shared" si="30"/>
        <v>0</v>
      </c>
      <c r="L107" s="191">
        <v>21</v>
      </c>
      <c r="M107" s="191">
        <f t="shared" si="31"/>
        <v>0</v>
      </c>
      <c r="N107" s="191">
        <v>0</v>
      </c>
      <c r="O107" s="191">
        <f t="shared" si="32"/>
        <v>0</v>
      </c>
      <c r="P107" s="191">
        <v>0</v>
      </c>
      <c r="Q107" s="191">
        <f t="shared" si="33"/>
        <v>0</v>
      </c>
      <c r="R107" s="191"/>
      <c r="S107" s="191"/>
      <c r="T107" s="192">
        <v>0.77500000000000002</v>
      </c>
      <c r="U107" s="191">
        <f t="shared" si="34"/>
        <v>4.6500000000000004</v>
      </c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 t="s">
        <v>134</v>
      </c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</row>
    <row r="108" spans="1:60" outlineLevel="1" x14ac:dyDescent="0.2">
      <c r="A108" s="168">
        <v>77</v>
      </c>
      <c r="B108" s="178" t="s">
        <v>360</v>
      </c>
      <c r="C108" s="207" t="s">
        <v>361</v>
      </c>
      <c r="D108" s="180" t="s">
        <v>143</v>
      </c>
      <c r="E108" s="184">
        <v>6</v>
      </c>
      <c r="F108" s="190"/>
      <c r="G108" s="191">
        <f t="shared" si="28"/>
        <v>0</v>
      </c>
      <c r="H108" s="190"/>
      <c r="I108" s="191">
        <f t="shared" si="29"/>
        <v>0</v>
      </c>
      <c r="J108" s="190"/>
      <c r="K108" s="191">
        <f t="shared" si="30"/>
        <v>0</v>
      </c>
      <c r="L108" s="191">
        <v>21</v>
      </c>
      <c r="M108" s="191">
        <f t="shared" si="31"/>
        <v>0</v>
      </c>
      <c r="N108" s="191">
        <v>8.0000000000000004E-4</v>
      </c>
      <c r="O108" s="191">
        <f t="shared" si="32"/>
        <v>0</v>
      </c>
      <c r="P108" s="191">
        <v>0</v>
      </c>
      <c r="Q108" s="191">
        <f t="shared" si="33"/>
        <v>0</v>
      </c>
      <c r="R108" s="191"/>
      <c r="S108" s="191"/>
      <c r="T108" s="192">
        <v>0</v>
      </c>
      <c r="U108" s="191">
        <f t="shared" si="34"/>
        <v>0</v>
      </c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 t="s">
        <v>148</v>
      </c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</row>
    <row r="109" spans="1:60" ht="22.5" outlineLevel="1" x14ac:dyDescent="0.2">
      <c r="A109" s="168">
        <v>78</v>
      </c>
      <c r="B109" s="178" t="s">
        <v>362</v>
      </c>
      <c r="C109" s="207" t="s">
        <v>363</v>
      </c>
      <c r="D109" s="180" t="s">
        <v>143</v>
      </c>
      <c r="E109" s="184">
        <v>4</v>
      </c>
      <c r="F109" s="190"/>
      <c r="G109" s="191">
        <f t="shared" si="28"/>
        <v>0</v>
      </c>
      <c r="H109" s="190"/>
      <c r="I109" s="191">
        <f t="shared" si="29"/>
        <v>0</v>
      </c>
      <c r="J109" s="190"/>
      <c r="K109" s="191">
        <f t="shared" si="30"/>
        <v>0</v>
      </c>
      <c r="L109" s="191">
        <v>21</v>
      </c>
      <c r="M109" s="191">
        <f t="shared" si="31"/>
        <v>0</v>
      </c>
      <c r="N109" s="191">
        <v>1.7000000000000001E-2</v>
      </c>
      <c r="O109" s="191">
        <f t="shared" si="32"/>
        <v>7.0000000000000007E-2</v>
      </c>
      <c r="P109" s="191">
        <v>0</v>
      </c>
      <c r="Q109" s="191">
        <f t="shared" si="33"/>
        <v>0</v>
      </c>
      <c r="R109" s="191"/>
      <c r="S109" s="191"/>
      <c r="T109" s="192">
        <v>0</v>
      </c>
      <c r="U109" s="191">
        <f t="shared" si="34"/>
        <v>0</v>
      </c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 t="s">
        <v>148</v>
      </c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</row>
    <row r="110" spans="1:60" ht="22.5" outlineLevel="1" x14ac:dyDescent="0.2">
      <c r="A110" s="168">
        <v>79</v>
      </c>
      <c r="B110" s="178" t="s">
        <v>364</v>
      </c>
      <c r="C110" s="207" t="s">
        <v>365</v>
      </c>
      <c r="D110" s="180" t="s">
        <v>143</v>
      </c>
      <c r="E110" s="184">
        <v>2</v>
      </c>
      <c r="F110" s="190"/>
      <c r="G110" s="191">
        <f t="shared" si="28"/>
        <v>0</v>
      </c>
      <c r="H110" s="190"/>
      <c r="I110" s="191">
        <f t="shared" si="29"/>
        <v>0</v>
      </c>
      <c r="J110" s="190"/>
      <c r="K110" s="191">
        <f t="shared" si="30"/>
        <v>0</v>
      </c>
      <c r="L110" s="191">
        <v>21</v>
      </c>
      <c r="M110" s="191">
        <f t="shared" si="31"/>
        <v>0</v>
      </c>
      <c r="N110" s="191">
        <v>2.1000000000000001E-2</v>
      </c>
      <c r="O110" s="191">
        <f t="shared" si="32"/>
        <v>0.04</v>
      </c>
      <c r="P110" s="191">
        <v>0</v>
      </c>
      <c r="Q110" s="191">
        <f t="shared" si="33"/>
        <v>0</v>
      </c>
      <c r="R110" s="191"/>
      <c r="S110" s="191"/>
      <c r="T110" s="192">
        <v>0</v>
      </c>
      <c r="U110" s="191">
        <f t="shared" si="34"/>
        <v>0</v>
      </c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 t="s">
        <v>148</v>
      </c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</row>
    <row r="111" spans="1:60" outlineLevel="1" x14ac:dyDescent="0.2">
      <c r="A111" s="168">
        <v>80</v>
      </c>
      <c r="B111" s="178" t="s">
        <v>366</v>
      </c>
      <c r="C111" s="207" t="s">
        <v>367</v>
      </c>
      <c r="D111" s="180" t="s">
        <v>264</v>
      </c>
      <c r="E111" s="184">
        <v>0.1148</v>
      </c>
      <c r="F111" s="190"/>
      <c r="G111" s="191">
        <f t="shared" si="28"/>
        <v>0</v>
      </c>
      <c r="H111" s="190"/>
      <c r="I111" s="191">
        <f t="shared" si="29"/>
        <v>0</v>
      </c>
      <c r="J111" s="190"/>
      <c r="K111" s="191">
        <f t="shared" si="30"/>
        <v>0</v>
      </c>
      <c r="L111" s="191">
        <v>21</v>
      </c>
      <c r="M111" s="191">
        <f t="shared" si="31"/>
        <v>0</v>
      </c>
      <c r="N111" s="191">
        <v>0</v>
      </c>
      <c r="O111" s="191">
        <f t="shared" si="32"/>
        <v>0</v>
      </c>
      <c r="P111" s="191">
        <v>0</v>
      </c>
      <c r="Q111" s="191">
        <f t="shared" si="33"/>
        <v>0</v>
      </c>
      <c r="R111" s="191"/>
      <c r="S111" s="191"/>
      <c r="T111" s="192">
        <v>2.4470000000000001</v>
      </c>
      <c r="U111" s="191">
        <f t="shared" si="34"/>
        <v>0.28000000000000003</v>
      </c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 t="s">
        <v>238</v>
      </c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</row>
    <row r="112" spans="1:60" x14ac:dyDescent="0.2">
      <c r="A112" s="174" t="s">
        <v>129</v>
      </c>
      <c r="B112" s="179" t="s">
        <v>90</v>
      </c>
      <c r="C112" s="209" t="s">
        <v>91</v>
      </c>
      <c r="D112" s="182"/>
      <c r="E112" s="186"/>
      <c r="F112" s="193"/>
      <c r="G112" s="193">
        <f>SUMIF(AE113:AE118,"&lt;&gt;NOR",G113:G118)</f>
        <v>0</v>
      </c>
      <c r="H112" s="193"/>
      <c r="I112" s="193">
        <f>SUM(I113:I118)</f>
        <v>0</v>
      </c>
      <c r="J112" s="193"/>
      <c r="K112" s="193">
        <f>SUM(K113:K118)</f>
        <v>0</v>
      </c>
      <c r="L112" s="193"/>
      <c r="M112" s="193">
        <f>SUM(M113:M118)</f>
        <v>0</v>
      </c>
      <c r="N112" s="193"/>
      <c r="O112" s="193">
        <f>SUM(O113:O118)</f>
        <v>0.35</v>
      </c>
      <c r="P112" s="193"/>
      <c r="Q112" s="193">
        <f>SUM(Q113:Q118)</f>
        <v>0</v>
      </c>
      <c r="R112" s="193"/>
      <c r="S112" s="193"/>
      <c r="T112" s="194"/>
      <c r="U112" s="193">
        <f>SUM(U113:U118)</f>
        <v>18.779999999999998</v>
      </c>
      <c r="AE112" t="s">
        <v>130</v>
      </c>
    </row>
    <row r="113" spans="1:60" outlineLevel="1" x14ac:dyDescent="0.2">
      <c r="A113" s="168">
        <v>81</v>
      </c>
      <c r="B113" s="178" t="s">
        <v>368</v>
      </c>
      <c r="C113" s="207" t="s">
        <v>369</v>
      </c>
      <c r="D113" s="180" t="s">
        <v>133</v>
      </c>
      <c r="E113" s="184">
        <v>16.3</v>
      </c>
      <c r="F113" s="190"/>
      <c r="G113" s="191">
        <f t="shared" ref="G113:G118" si="35">ROUND(E113*F113,2)</f>
        <v>0</v>
      </c>
      <c r="H113" s="190"/>
      <c r="I113" s="191">
        <f t="shared" ref="I113:I118" si="36">ROUND(E113*H113,2)</f>
        <v>0</v>
      </c>
      <c r="J113" s="190"/>
      <c r="K113" s="191">
        <f t="shared" ref="K113:K118" si="37">ROUND(E113*J113,2)</f>
        <v>0</v>
      </c>
      <c r="L113" s="191">
        <v>21</v>
      </c>
      <c r="M113" s="191">
        <f t="shared" ref="M113:M118" si="38">G113*(1+L113/100)</f>
        <v>0</v>
      </c>
      <c r="N113" s="191">
        <v>4.7499999999999999E-3</v>
      </c>
      <c r="O113" s="191">
        <f t="shared" ref="O113:O118" si="39">ROUND(E113*N113,2)</f>
        <v>0.08</v>
      </c>
      <c r="P113" s="191">
        <v>0</v>
      </c>
      <c r="Q113" s="191">
        <f t="shared" ref="Q113:Q118" si="40">ROUND(E113*P113,2)</f>
        <v>0</v>
      </c>
      <c r="R113" s="191"/>
      <c r="S113" s="191"/>
      <c r="T113" s="192">
        <v>0.97799999999999998</v>
      </c>
      <c r="U113" s="191">
        <f t="shared" ref="U113:U118" si="41">ROUND(E113*T113,2)</f>
        <v>15.94</v>
      </c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 t="s">
        <v>134</v>
      </c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</row>
    <row r="114" spans="1:60" outlineLevel="1" x14ac:dyDescent="0.2">
      <c r="A114" s="168">
        <v>82</v>
      </c>
      <c r="B114" s="178" t="s">
        <v>370</v>
      </c>
      <c r="C114" s="207" t="s">
        <v>371</v>
      </c>
      <c r="D114" s="180" t="s">
        <v>162</v>
      </c>
      <c r="E114" s="184">
        <v>32.5</v>
      </c>
      <c r="F114" s="190"/>
      <c r="G114" s="191">
        <f t="shared" si="35"/>
        <v>0</v>
      </c>
      <c r="H114" s="190"/>
      <c r="I114" s="191">
        <f t="shared" si="36"/>
        <v>0</v>
      </c>
      <c r="J114" s="190"/>
      <c r="K114" s="191">
        <f t="shared" si="37"/>
        <v>0</v>
      </c>
      <c r="L114" s="191">
        <v>21</v>
      </c>
      <c r="M114" s="191">
        <f t="shared" si="38"/>
        <v>0</v>
      </c>
      <c r="N114" s="191">
        <v>4.0000000000000003E-5</v>
      </c>
      <c r="O114" s="191">
        <f t="shared" si="39"/>
        <v>0</v>
      </c>
      <c r="P114" s="191">
        <v>0</v>
      </c>
      <c r="Q114" s="191">
        <f t="shared" si="40"/>
        <v>0</v>
      </c>
      <c r="R114" s="191"/>
      <c r="S114" s="191"/>
      <c r="T114" s="192">
        <v>7.0000000000000007E-2</v>
      </c>
      <c r="U114" s="191">
        <f t="shared" si="41"/>
        <v>2.2799999999999998</v>
      </c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 t="s">
        <v>134</v>
      </c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</row>
    <row r="115" spans="1:60" outlineLevel="1" x14ac:dyDescent="0.2">
      <c r="A115" s="168">
        <v>83</v>
      </c>
      <c r="B115" s="178" t="s">
        <v>374</v>
      </c>
      <c r="C115" s="207" t="s">
        <v>375</v>
      </c>
      <c r="D115" s="180" t="s">
        <v>133</v>
      </c>
      <c r="E115" s="184">
        <v>16.3</v>
      </c>
      <c r="F115" s="190"/>
      <c r="G115" s="191">
        <f t="shared" si="35"/>
        <v>0</v>
      </c>
      <c r="H115" s="190"/>
      <c r="I115" s="191">
        <f t="shared" si="36"/>
        <v>0</v>
      </c>
      <c r="J115" s="190"/>
      <c r="K115" s="191">
        <f t="shared" si="37"/>
        <v>0</v>
      </c>
      <c r="L115" s="191">
        <v>21</v>
      </c>
      <c r="M115" s="191">
        <f t="shared" si="38"/>
        <v>0</v>
      </c>
      <c r="N115" s="191">
        <v>8.0000000000000004E-4</v>
      </c>
      <c r="O115" s="191">
        <f t="shared" si="39"/>
        <v>0.01</v>
      </c>
      <c r="P115" s="191">
        <v>0</v>
      </c>
      <c r="Q115" s="191">
        <f t="shared" si="40"/>
        <v>0</v>
      </c>
      <c r="R115" s="191"/>
      <c r="S115" s="191"/>
      <c r="T115" s="192">
        <v>0</v>
      </c>
      <c r="U115" s="191">
        <f t="shared" si="41"/>
        <v>0</v>
      </c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 t="s">
        <v>134</v>
      </c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</row>
    <row r="116" spans="1:60" outlineLevel="1" x14ac:dyDescent="0.2">
      <c r="A116" s="168">
        <v>84</v>
      </c>
      <c r="B116" s="178" t="s">
        <v>376</v>
      </c>
      <c r="C116" s="207" t="s">
        <v>377</v>
      </c>
      <c r="D116" s="180" t="s">
        <v>162</v>
      </c>
      <c r="E116" s="184">
        <v>2.5</v>
      </c>
      <c r="F116" s="190"/>
      <c r="G116" s="191">
        <f t="shared" si="35"/>
        <v>0</v>
      </c>
      <c r="H116" s="190"/>
      <c r="I116" s="191">
        <f t="shared" si="36"/>
        <v>0</v>
      </c>
      <c r="J116" s="190"/>
      <c r="K116" s="191">
        <f t="shared" si="37"/>
        <v>0</v>
      </c>
      <c r="L116" s="191">
        <v>21</v>
      </c>
      <c r="M116" s="191">
        <f t="shared" si="38"/>
        <v>0</v>
      </c>
      <c r="N116" s="191">
        <v>3.2000000000000003E-4</v>
      </c>
      <c r="O116" s="191">
        <f t="shared" si="39"/>
        <v>0</v>
      </c>
      <c r="P116" s="191">
        <v>0</v>
      </c>
      <c r="Q116" s="191">
        <f t="shared" si="40"/>
        <v>0</v>
      </c>
      <c r="R116" s="191"/>
      <c r="S116" s="191"/>
      <c r="T116" s="192">
        <v>0</v>
      </c>
      <c r="U116" s="191">
        <f t="shared" si="41"/>
        <v>0</v>
      </c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 t="s">
        <v>148</v>
      </c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</row>
    <row r="117" spans="1:60" ht="22.5" outlineLevel="1" x14ac:dyDescent="0.2">
      <c r="A117" s="168">
        <v>85</v>
      </c>
      <c r="B117" s="178" t="s">
        <v>378</v>
      </c>
      <c r="C117" s="207" t="s">
        <v>379</v>
      </c>
      <c r="D117" s="180" t="s">
        <v>133</v>
      </c>
      <c r="E117" s="184">
        <v>18</v>
      </c>
      <c r="F117" s="190"/>
      <c r="G117" s="191">
        <f t="shared" si="35"/>
        <v>0</v>
      </c>
      <c r="H117" s="190"/>
      <c r="I117" s="191">
        <f t="shared" si="36"/>
        <v>0</v>
      </c>
      <c r="J117" s="190"/>
      <c r="K117" s="191">
        <f t="shared" si="37"/>
        <v>0</v>
      </c>
      <c r="L117" s="191">
        <v>21</v>
      </c>
      <c r="M117" s="191">
        <f t="shared" si="38"/>
        <v>0</v>
      </c>
      <c r="N117" s="191">
        <v>1.4200000000000001E-2</v>
      </c>
      <c r="O117" s="191">
        <f t="shared" si="39"/>
        <v>0.26</v>
      </c>
      <c r="P117" s="191">
        <v>0</v>
      </c>
      <c r="Q117" s="191">
        <f t="shared" si="40"/>
        <v>0</v>
      </c>
      <c r="R117" s="191"/>
      <c r="S117" s="191"/>
      <c r="T117" s="192">
        <v>0</v>
      </c>
      <c r="U117" s="191">
        <f t="shared" si="41"/>
        <v>0</v>
      </c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 t="s">
        <v>148</v>
      </c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</row>
    <row r="118" spans="1:60" outlineLevel="1" x14ac:dyDescent="0.2">
      <c r="A118" s="168">
        <v>86</v>
      </c>
      <c r="B118" s="178" t="s">
        <v>380</v>
      </c>
      <c r="C118" s="207" t="s">
        <v>381</v>
      </c>
      <c r="D118" s="180" t="s">
        <v>264</v>
      </c>
      <c r="E118" s="184">
        <v>0.34816000000000003</v>
      </c>
      <c r="F118" s="190"/>
      <c r="G118" s="191">
        <f t="shared" si="35"/>
        <v>0</v>
      </c>
      <c r="H118" s="190"/>
      <c r="I118" s="191">
        <f t="shared" si="36"/>
        <v>0</v>
      </c>
      <c r="J118" s="190"/>
      <c r="K118" s="191">
        <f t="shared" si="37"/>
        <v>0</v>
      </c>
      <c r="L118" s="191">
        <v>21</v>
      </c>
      <c r="M118" s="191">
        <f t="shared" si="38"/>
        <v>0</v>
      </c>
      <c r="N118" s="191">
        <v>0</v>
      </c>
      <c r="O118" s="191">
        <f t="shared" si="39"/>
        <v>0</v>
      </c>
      <c r="P118" s="191">
        <v>0</v>
      </c>
      <c r="Q118" s="191">
        <f t="shared" si="40"/>
        <v>0</v>
      </c>
      <c r="R118" s="191"/>
      <c r="S118" s="191"/>
      <c r="T118" s="192">
        <v>1.5980000000000001</v>
      </c>
      <c r="U118" s="191">
        <f t="shared" si="41"/>
        <v>0.56000000000000005</v>
      </c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 t="s">
        <v>238</v>
      </c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</row>
    <row r="119" spans="1:60" x14ac:dyDescent="0.2">
      <c r="A119" s="174" t="s">
        <v>129</v>
      </c>
      <c r="B119" s="179" t="s">
        <v>92</v>
      </c>
      <c r="C119" s="209" t="s">
        <v>93</v>
      </c>
      <c r="D119" s="182"/>
      <c r="E119" s="186"/>
      <c r="F119" s="193"/>
      <c r="G119" s="193">
        <f>SUMIF(AE120:AE132,"&lt;&gt;NOR",G120:G132)</f>
        <v>0</v>
      </c>
      <c r="H119" s="193"/>
      <c r="I119" s="193">
        <f>SUM(I120:I132)</f>
        <v>0</v>
      </c>
      <c r="J119" s="193"/>
      <c r="K119" s="193">
        <f>SUM(K120:K132)</f>
        <v>0</v>
      </c>
      <c r="L119" s="193"/>
      <c r="M119" s="193">
        <f>SUM(M120:M132)</f>
        <v>0</v>
      </c>
      <c r="N119" s="193"/>
      <c r="O119" s="193">
        <f>SUM(O120:O132)</f>
        <v>1.08</v>
      </c>
      <c r="P119" s="193"/>
      <c r="Q119" s="193">
        <f>SUM(Q120:Q132)</f>
        <v>0</v>
      </c>
      <c r="R119" s="193"/>
      <c r="S119" s="193"/>
      <c r="T119" s="194"/>
      <c r="U119" s="193">
        <f>SUM(U120:U132)</f>
        <v>68.470000000000013</v>
      </c>
      <c r="AE119" t="s">
        <v>130</v>
      </c>
    </row>
    <row r="120" spans="1:60" ht="22.5" outlineLevel="1" x14ac:dyDescent="0.2">
      <c r="A120" s="168">
        <v>87</v>
      </c>
      <c r="B120" s="178" t="s">
        <v>382</v>
      </c>
      <c r="C120" s="207" t="s">
        <v>383</v>
      </c>
      <c r="D120" s="180" t="s">
        <v>143</v>
      </c>
      <c r="E120" s="184">
        <v>8</v>
      </c>
      <c r="F120" s="190"/>
      <c r="G120" s="191">
        <f>ROUND(E120*F120,2)</f>
        <v>0</v>
      </c>
      <c r="H120" s="190"/>
      <c r="I120" s="191">
        <f>ROUND(E120*H120,2)</f>
        <v>0</v>
      </c>
      <c r="J120" s="190"/>
      <c r="K120" s="191">
        <f>ROUND(E120*J120,2)</f>
        <v>0</v>
      </c>
      <c r="L120" s="191">
        <v>21</v>
      </c>
      <c r="M120" s="191">
        <f>G120*(1+L120/100)</f>
        <v>0</v>
      </c>
      <c r="N120" s="191">
        <v>0</v>
      </c>
      <c r="O120" s="191">
        <f>ROUND(E120*N120,2)</f>
        <v>0</v>
      </c>
      <c r="P120" s="191">
        <v>0</v>
      </c>
      <c r="Q120" s="191">
        <f>ROUND(E120*P120,2)</f>
        <v>0</v>
      </c>
      <c r="R120" s="191"/>
      <c r="S120" s="191"/>
      <c r="T120" s="192">
        <v>0.1</v>
      </c>
      <c r="U120" s="191">
        <f>ROUND(E120*T120,2)</f>
        <v>0.8</v>
      </c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 t="s">
        <v>134</v>
      </c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</row>
    <row r="121" spans="1:60" ht="22.5" outlineLevel="1" x14ac:dyDescent="0.2">
      <c r="A121" s="168">
        <v>88</v>
      </c>
      <c r="B121" s="178" t="s">
        <v>384</v>
      </c>
      <c r="C121" s="207" t="s">
        <v>385</v>
      </c>
      <c r="D121" s="180" t="s">
        <v>143</v>
      </c>
      <c r="E121" s="184">
        <v>4</v>
      </c>
      <c r="F121" s="190"/>
      <c r="G121" s="191">
        <f>ROUND(E121*F121,2)</f>
        <v>0</v>
      </c>
      <c r="H121" s="190"/>
      <c r="I121" s="191">
        <f>ROUND(E121*H121,2)</f>
        <v>0</v>
      </c>
      <c r="J121" s="190"/>
      <c r="K121" s="191">
        <f>ROUND(E121*J121,2)</f>
        <v>0</v>
      </c>
      <c r="L121" s="191">
        <v>21</v>
      </c>
      <c r="M121" s="191">
        <f>G121*(1+L121/100)</f>
        <v>0</v>
      </c>
      <c r="N121" s="191">
        <v>0</v>
      </c>
      <c r="O121" s="191">
        <f>ROUND(E121*N121,2)</f>
        <v>0</v>
      </c>
      <c r="P121" s="191">
        <v>0</v>
      </c>
      <c r="Q121" s="191">
        <f>ROUND(E121*P121,2)</f>
        <v>0</v>
      </c>
      <c r="R121" s="191"/>
      <c r="S121" s="191"/>
      <c r="T121" s="192">
        <v>0.11</v>
      </c>
      <c r="U121" s="191">
        <f>ROUND(E121*T121,2)</f>
        <v>0.44</v>
      </c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 t="s">
        <v>134</v>
      </c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</row>
    <row r="122" spans="1:60" ht="22.5" outlineLevel="1" x14ac:dyDescent="0.2">
      <c r="A122" s="168">
        <v>89</v>
      </c>
      <c r="B122" s="178" t="s">
        <v>386</v>
      </c>
      <c r="C122" s="207" t="s">
        <v>387</v>
      </c>
      <c r="D122" s="180" t="s">
        <v>162</v>
      </c>
      <c r="E122" s="184">
        <v>54</v>
      </c>
      <c r="F122" s="190"/>
      <c r="G122" s="191">
        <f>ROUND(E122*F122,2)</f>
        <v>0</v>
      </c>
      <c r="H122" s="190"/>
      <c r="I122" s="191">
        <f>ROUND(E122*H122,2)</f>
        <v>0</v>
      </c>
      <c r="J122" s="190"/>
      <c r="K122" s="191">
        <f>ROUND(E122*J122,2)</f>
        <v>0</v>
      </c>
      <c r="L122" s="191">
        <v>21</v>
      </c>
      <c r="M122" s="191">
        <f>G122*(1+L122/100)</f>
        <v>0</v>
      </c>
      <c r="N122" s="191">
        <v>0</v>
      </c>
      <c r="O122" s="191">
        <f>ROUND(E122*N122,2)</f>
        <v>0</v>
      </c>
      <c r="P122" s="191">
        <v>0</v>
      </c>
      <c r="Q122" s="191">
        <f>ROUND(E122*P122,2)</f>
        <v>0</v>
      </c>
      <c r="R122" s="191"/>
      <c r="S122" s="191"/>
      <c r="T122" s="192">
        <v>0.13</v>
      </c>
      <c r="U122" s="191">
        <f>ROUND(E122*T122,2)</f>
        <v>7.02</v>
      </c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 t="s">
        <v>134</v>
      </c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</row>
    <row r="123" spans="1:60" outlineLevel="1" x14ac:dyDescent="0.2">
      <c r="A123" s="168">
        <v>90</v>
      </c>
      <c r="B123" s="178" t="s">
        <v>388</v>
      </c>
      <c r="C123" s="207" t="s">
        <v>389</v>
      </c>
      <c r="D123" s="180" t="s">
        <v>162</v>
      </c>
      <c r="E123" s="184">
        <v>25</v>
      </c>
      <c r="F123" s="190"/>
      <c r="G123" s="191">
        <f>ROUND(E123*F123,2)</f>
        <v>0</v>
      </c>
      <c r="H123" s="190"/>
      <c r="I123" s="191">
        <f>ROUND(E123*H123,2)</f>
        <v>0</v>
      </c>
      <c r="J123" s="190"/>
      <c r="K123" s="191">
        <f>ROUND(E123*J123,2)</f>
        <v>0</v>
      </c>
      <c r="L123" s="191">
        <v>21</v>
      </c>
      <c r="M123" s="191">
        <f>G123*(1+L123/100)</f>
        <v>0</v>
      </c>
      <c r="N123" s="191">
        <v>0</v>
      </c>
      <c r="O123" s="191">
        <f>ROUND(E123*N123,2)</f>
        <v>0</v>
      </c>
      <c r="P123" s="191">
        <v>0</v>
      </c>
      <c r="Q123" s="191">
        <f>ROUND(E123*P123,2)</f>
        <v>0</v>
      </c>
      <c r="R123" s="191"/>
      <c r="S123" s="191"/>
      <c r="T123" s="192">
        <v>0.10526000000000001</v>
      </c>
      <c r="U123" s="191">
        <f>ROUND(E123*T123,2)</f>
        <v>2.63</v>
      </c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 t="s">
        <v>134</v>
      </c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</row>
    <row r="124" spans="1:60" outlineLevel="1" x14ac:dyDescent="0.2">
      <c r="A124" s="168">
        <v>91</v>
      </c>
      <c r="B124" s="178" t="s">
        <v>390</v>
      </c>
      <c r="C124" s="207" t="s">
        <v>391</v>
      </c>
      <c r="D124" s="180" t="s">
        <v>133</v>
      </c>
      <c r="E124" s="184">
        <v>58.95</v>
      </c>
      <c r="F124" s="190"/>
      <c r="G124" s="191">
        <f>ROUND(E124*F124,2)</f>
        <v>0</v>
      </c>
      <c r="H124" s="190"/>
      <c r="I124" s="191">
        <f>ROUND(E124*H124,2)</f>
        <v>0</v>
      </c>
      <c r="J124" s="190"/>
      <c r="K124" s="191">
        <f>ROUND(E124*J124,2)</f>
        <v>0</v>
      </c>
      <c r="L124" s="191">
        <v>21</v>
      </c>
      <c r="M124" s="191">
        <f>G124*(1+L124/100)</f>
        <v>0</v>
      </c>
      <c r="N124" s="191">
        <v>4.6499999999999996E-3</v>
      </c>
      <c r="O124" s="191">
        <f>ROUND(E124*N124,2)</f>
        <v>0.27</v>
      </c>
      <c r="P124" s="191">
        <v>0</v>
      </c>
      <c r="Q124" s="191">
        <f>ROUND(E124*P124,2)</f>
        <v>0</v>
      </c>
      <c r="R124" s="191"/>
      <c r="S124" s="191"/>
      <c r="T124" s="192">
        <v>0.94223000000000001</v>
      </c>
      <c r="U124" s="191">
        <f>ROUND(E124*T124,2)</f>
        <v>55.54</v>
      </c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 t="s">
        <v>134</v>
      </c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</row>
    <row r="125" spans="1:60" outlineLevel="1" x14ac:dyDescent="0.2">
      <c r="A125" s="168"/>
      <c r="B125" s="178"/>
      <c r="C125" s="208" t="s">
        <v>469</v>
      </c>
      <c r="D125" s="181"/>
      <c r="E125" s="185">
        <v>58.95</v>
      </c>
      <c r="F125" s="191"/>
      <c r="G125" s="191"/>
      <c r="H125" s="191"/>
      <c r="I125" s="191"/>
      <c r="J125" s="191"/>
      <c r="K125" s="191"/>
      <c r="L125" s="191"/>
      <c r="M125" s="191"/>
      <c r="N125" s="191"/>
      <c r="O125" s="191"/>
      <c r="P125" s="191"/>
      <c r="Q125" s="191"/>
      <c r="R125" s="191"/>
      <c r="S125" s="191"/>
      <c r="T125" s="192"/>
      <c r="U125" s="191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 t="s">
        <v>136</v>
      </c>
      <c r="AF125" s="167">
        <v>0</v>
      </c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</row>
    <row r="126" spans="1:60" outlineLevel="1" x14ac:dyDescent="0.2">
      <c r="A126" s="168">
        <v>92</v>
      </c>
      <c r="B126" s="178" t="s">
        <v>393</v>
      </c>
      <c r="C126" s="207" t="s">
        <v>394</v>
      </c>
      <c r="D126" s="180" t="s">
        <v>143</v>
      </c>
      <c r="E126" s="184">
        <v>32</v>
      </c>
      <c r="F126" s="190"/>
      <c r="G126" s="191">
        <f t="shared" ref="G126:G132" si="42">ROUND(E126*F126,2)</f>
        <v>0</v>
      </c>
      <c r="H126" s="190"/>
      <c r="I126" s="191">
        <f t="shared" ref="I126:I132" si="43">ROUND(E126*H126,2)</f>
        <v>0</v>
      </c>
      <c r="J126" s="190"/>
      <c r="K126" s="191">
        <f t="shared" ref="K126:K132" si="44">ROUND(E126*J126,2)</f>
        <v>0</v>
      </c>
      <c r="L126" s="191">
        <v>21</v>
      </c>
      <c r="M126" s="191">
        <f t="shared" ref="M126:M132" si="45">G126*(1+L126/100)</f>
        <v>0</v>
      </c>
      <c r="N126" s="191">
        <v>0</v>
      </c>
      <c r="O126" s="191">
        <f t="shared" ref="O126:O132" si="46">ROUND(E126*N126,2)</f>
        <v>0</v>
      </c>
      <c r="P126" s="191">
        <v>0</v>
      </c>
      <c r="Q126" s="191">
        <f t="shared" ref="Q126:Q132" si="47">ROUND(E126*P126,2)</f>
        <v>0</v>
      </c>
      <c r="R126" s="191"/>
      <c r="S126" s="191"/>
      <c r="T126" s="192">
        <v>9.8300000000000002E-3</v>
      </c>
      <c r="U126" s="191">
        <f t="shared" ref="U126:U132" si="48">ROUND(E126*T126,2)</f>
        <v>0.31</v>
      </c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 t="s">
        <v>134</v>
      </c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</row>
    <row r="127" spans="1:60" outlineLevel="1" x14ac:dyDescent="0.2">
      <c r="A127" s="168">
        <v>93</v>
      </c>
      <c r="B127" s="178" t="s">
        <v>395</v>
      </c>
      <c r="C127" s="207" t="s">
        <v>396</v>
      </c>
      <c r="D127" s="180" t="s">
        <v>143</v>
      </c>
      <c r="E127" s="184">
        <v>5</v>
      </c>
      <c r="F127" s="190"/>
      <c r="G127" s="191">
        <f t="shared" si="42"/>
        <v>0</v>
      </c>
      <c r="H127" s="190"/>
      <c r="I127" s="191">
        <f t="shared" si="43"/>
        <v>0</v>
      </c>
      <c r="J127" s="190"/>
      <c r="K127" s="191">
        <f t="shared" si="44"/>
        <v>0</v>
      </c>
      <c r="L127" s="191">
        <v>21</v>
      </c>
      <c r="M127" s="191">
        <f t="shared" si="45"/>
        <v>0</v>
      </c>
      <c r="N127" s="191">
        <v>3.4000000000000002E-4</v>
      </c>
      <c r="O127" s="191">
        <f t="shared" si="46"/>
        <v>0</v>
      </c>
      <c r="P127" s="191">
        <v>0</v>
      </c>
      <c r="Q127" s="191">
        <f t="shared" si="47"/>
        <v>0</v>
      </c>
      <c r="R127" s="191"/>
      <c r="S127" s="191"/>
      <c r="T127" s="192">
        <v>0</v>
      </c>
      <c r="U127" s="191">
        <f t="shared" si="48"/>
        <v>0</v>
      </c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 t="s">
        <v>148</v>
      </c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</row>
    <row r="128" spans="1:60" outlineLevel="1" x14ac:dyDescent="0.2">
      <c r="A128" s="168">
        <v>94</v>
      </c>
      <c r="B128" s="178" t="s">
        <v>397</v>
      </c>
      <c r="C128" s="207" t="s">
        <v>398</v>
      </c>
      <c r="D128" s="180" t="s">
        <v>162</v>
      </c>
      <c r="E128" s="184">
        <v>25</v>
      </c>
      <c r="F128" s="190"/>
      <c r="G128" s="191">
        <f t="shared" si="42"/>
        <v>0</v>
      </c>
      <c r="H128" s="190"/>
      <c r="I128" s="191">
        <f t="shared" si="43"/>
        <v>0</v>
      </c>
      <c r="J128" s="190"/>
      <c r="K128" s="191">
        <f t="shared" si="44"/>
        <v>0</v>
      </c>
      <c r="L128" s="191">
        <v>21</v>
      </c>
      <c r="M128" s="191">
        <f t="shared" si="45"/>
        <v>0</v>
      </c>
      <c r="N128" s="191">
        <v>2.2000000000000001E-4</v>
      </c>
      <c r="O128" s="191">
        <f t="shared" si="46"/>
        <v>0.01</v>
      </c>
      <c r="P128" s="191">
        <v>0</v>
      </c>
      <c r="Q128" s="191">
        <f t="shared" si="47"/>
        <v>0</v>
      </c>
      <c r="R128" s="191"/>
      <c r="S128" s="191"/>
      <c r="T128" s="192">
        <v>0</v>
      </c>
      <c r="U128" s="191">
        <f t="shared" si="48"/>
        <v>0</v>
      </c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 t="s">
        <v>148</v>
      </c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</row>
    <row r="129" spans="1:60" outlineLevel="1" x14ac:dyDescent="0.2">
      <c r="A129" s="168">
        <v>95</v>
      </c>
      <c r="B129" s="178" t="s">
        <v>399</v>
      </c>
      <c r="C129" s="207" t="s">
        <v>400</v>
      </c>
      <c r="D129" s="180" t="s">
        <v>162</v>
      </c>
      <c r="E129" s="184">
        <v>25</v>
      </c>
      <c r="F129" s="190"/>
      <c r="G129" s="191">
        <f t="shared" si="42"/>
        <v>0</v>
      </c>
      <c r="H129" s="190"/>
      <c r="I129" s="191">
        <f t="shared" si="43"/>
        <v>0</v>
      </c>
      <c r="J129" s="190"/>
      <c r="K129" s="191">
        <f t="shared" si="44"/>
        <v>0</v>
      </c>
      <c r="L129" s="191">
        <v>21</v>
      </c>
      <c r="M129" s="191">
        <f t="shared" si="45"/>
        <v>0</v>
      </c>
      <c r="N129" s="191">
        <v>2.2000000000000001E-4</v>
      </c>
      <c r="O129" s="191">
        <f t="shared" si="46"/>
        <v>0.01</v>
      </c>
      <c r="P129" s="191">
        <v>0</v>
      </c>
      <c r="Q129" s="191">
        <f t="shared" si="47"/>
        <v>0</v>
      </c>
      <c r="R129" s="191"/>
      <c r="S129" s="191"/>
      <c r="T129" s="192">
        <v>0</v>
      </c>
      <c r="U129" s="191">
        <f t="shared" si="48"/>
        <v>0</v>
      </c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 t="s">
        <v>148</v>
      </c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</row>
    <row r="130" spans="1:60" outlineLevel="1" x14ac:dyDescent="0.2">
      <c r="A130" s="168">
        <v>96</v>
      </c>
      <c r="B130" s="178" t="s">
        <v>401</v>
      </c>
      <c r="C130" s="207" t="s">
        <v>402</v>
      </c>
      <c r="D130" s="180" t="s">
        <v>162</v>
      </c>
      <c r="E130" s="184">
        <v>14</v>
      </c>
      <c r="F130" s="190"/>
      <c r="G130" s="191">
        <f t="shared" si="42"/>
        <v>0</v>
      </c>
      <c r="H130" s="190"/>
      <c r="I130" s="191">
        <f t="shared" si="43"/>
        <v>0</v>
      </c>
      <c r="J130" s="190"/>
      <c r="K130" s="191">
        <f t="shared" si="44"/>
        <v>0</v>
      </c>
      <c r="L130" s="191">
        <v>21</v>
      </c>
      <c r="M130" s="191">
        <f t="shared" si="45"/>
        <v>0</v>
      </c>
      <c r="N130" s="191">
        <v>2.2000000000000001E-4</v>
      </c>
      <c r="O130" s="191">
        <f t="shared" si="46"/>
        <v>0</v>
      </c>
      <c r="P130" s="191">
        <v>0</v>
      </c>
      <c r="Q130" s="191">
        <f t="shared" si="47"/>
        <v>0</v>
      </c>
      <c r="R130" s="191"/>
      <c r="S130" s="191"/>
      <c r="T130" s="192">
        <v>0</v>
      </c>
      <c r="U130" s="191">
        <f t="shared" si="48"/>
        <v>0</v>
      </c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 t="s">
        <v>148</v>
      </c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</row>
    <row r="131" spans="1:60" outlineLevel="1" x14ac:dyDescent="0.2">
      <c r="A131" s="168">
        <v>97</v>
      </c>
      <c r="B131" s="178" t="s">
        <v>403</v>
      </c>
      <c r="C131" s="207" t="s">
        <v>404</v>
      </c>
      <c r="D131" s="180" t="s">
        <v>133</v>
      </c>
      <c r="E131" s="184">
        <v>65</v>
      </c>
      <c r="F131" s="190"/>
      <c r="G131" s="191">
        <f t="shared" si="42"/>
        <v>0</v>
      </c>
      <c r="H131" s="190"/>
      <c r="I131" s="191">
        <f t="shared" si="43"/>
        <v>0</v>
      </c>
      <c r="J131" s="190"/>
      <c r="K131" s="191">
        <f t="shared" si="44"/>
        <v>0</v>
      </c>
      <c r="L131" s="191">
        <v>21</v>
      </c>
      <c r="M131" s="191">
        <f t="shared" si="45"/>
        <v>0</v>
      </c>
      <c r="N131" s="191">
        <v>1.2200000000000001E-2</v>
      </c>
      <c r="O131" s="191">
        <f t="shared" si="46"/>
        <v>0.79</v>
      </c>
      <c r="P131" s="191">
        <v>0</v>
      </c>
      <c r="Q131" s="191">
        <f t="shared" si="47"/>
        <v>0</v>
      </c>
      <c r="R131" s="191"/>
      <c r="S131" s="191"/>
      <c r="T131" s="192">
        <v>0</v>
      </c>
      <c r="U131" s="191">
        <f t="shared" si="48"/>
        <v>0</v>
      </c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 t="s">
        <v>148</v>
      </c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</row>
    <row r="132" spans="1:60" outlineLevel="1" x14ac:dyDescent="0.2">
      <c r="A132" s="168">
        <v>98</v>
      </c>
      <c r="B132" s="178" t="s">
        <v>405</v>
      </c>
      <c r="C132" s="207" t="s">
        <v>406</v>
      </c>
      <c r="D132" s="180" t="s">
        <v>264</v>
      </c>
      <c r="E132" s="184">
        <v>1.0829</v>
      </c>
      <c r="F132" s="190"/>
      <c r="G132" s="191">
        <f t="shared" si="42"/>
        <v>0</v>
      </c>
      <c r="H132" s="190"/>
      <c r="I132" s="191">
        <f t="shared" si="43"/>
        <v>0</v>
      </c>
      <c r="J132" s="190"/>
      <c r="K132" s="191">
        <f t="shared" si="44"/>
        <v>0</v>
      </c>
      <c r="L132" s="191">
        <v>21</v>
      </c>
      <c r="M132" s="191">
        <f t="shared" si="45"/>
        <v>0</v>
      </c>
      <c r="N132" s="191">
        <v>0</v>
      </c>
      <c r="O132" s="191">
        <f t="shared" si="46"/>
        <v>0</v>
      </c>
      <c r="P132" s="191">
        <v>0</v>
      </c>
      <c r="Q132" s="191">
        <f t="shared" si="47"/>
        <v>0</v>
      </c>
      <c r="R132" s="191"/>
      <c r="S132" s="191"/>
      <c r="T132" s="192">
        <v>1.5980000000000001</v>
      </c>
      <c r="U132" s="191">
        <f t="shared" si="48"/>
        <v>1.73</v>
      </c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 t="s">
        <v>238</v>
      </c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</row>
    <row r="133" spans="1:60" x14ac:dyDescent="0.2">
      <c r="A133" s="174" t="s">
        <v>129</v>
      </c>
      <c r="B133" s="179" t="s">
        <v>94</v>
      </c>
      <c r="C133" s="209" t="s">
        <v>95</v>
      </c>
      <c r="D133" s="182"/>
      <c r="E133" s="186"/>
      <c r="F133" s="193"/>
      <c r="G133" s="193">
        <f>SUMIF(AE134:AE134,"&lt;&gt;NOR",G134:G134)</f>
        <v>0</v>
      </c>
      <c r="H133" s="193"/>
      <c r="I133" s="193">
        <f>SUM(I134:I134)</f>
        <v>0</v>
      </c>
      <c r="J133" s="193"/>
      <c r="K133" s="193">
        <f>SUM(K134:K134)</f>
        <v>0</v>
      </c>
      <c r="L133" s="193"/>
      <c r="M133" s="193">
        <f>SUM(M134:M134)</f>
        <v>0</v>
      </c>
      <c r="N133" s="193"/>
      <c r="O133" s="193">
        <f>SUM(O134:O134)</f>
        <v>0</v>
      </c>
      <c r="P133" s="193"/>
      <c r="Q133" s="193">
        <f>SUM(Q134:Q134)</f>
        <v>0</v>
      </c>
      <c r="R133" s="193"/>
      <c r="S133" s="193"/>
      <c r="T133" s="194"/>
      <c r="U133" s="193">
        <f>SUM(U134:U134)</f>
        <v>1.26</v>
      </c>
      <c r="AE133" t="s">
        <v>130</v>
      </c>
    </row>
    <row r="134" spans="1:60" outlineLevel="1" x14ac:dyDescent="0.2">
      <c r="A134" s="168">
        <v>99</v>
      </c>
      <c r="B134" s="178" t="s">
        <v>407</v>
      </c>
      <c r="C134" s="207" t="s">
        <v>408</v>
      </c>
      <c r="D134" s="180" t="s">
        <v>133</v>
      </c>
      <c r="E134" s="184">
        <v>4.4000000000000004</v>
      </c>
      <c r="F134" s="190"/>
      <c r="G134" s="191">
        <f>ROUND(E134*F134,2)</f>
        <v>0</v>
      </c>
      <c r="H134" s="190"/>
      <c r="I134" s="191">
        <f>ROUND(E134*H134,2)</f>
        <v>0</v>
      </c>
      <c r="J134" s="190"/>
      <c r="K134" s="191">
        <f>ROUND(E134*J134,2)</f>
        <v>0</v>
      </c>
      <c r="L134" s="191">
        <v>21</v>
      </c>
      <c r="M134" s="191">
        <f>G134*(1+L134/100)</f>
        <v>0</v>
      </c>
      <c r="N134" s="191">
        <v>2.4000000000000001E-4</v>
      </c>
      <c r="O134" s="191">
        <f>ROUND(E134*N134,2)</f>
        <v>0</v>
      </c>
      <c r="P134" s="191">
        <v>0</v>
      </c>
      <c r="Q134" s="191">
        <f>ROUND(E134*P134,2)</f>
        <v>0</v>
      </c>
      <c r="R134" s="191"/>
      <c r="S134" s="191"/>
      <c r="T134" s="192">
        <v>0.28699999999999998</v>
      </c>
      <c r="U134" s="191">
        <f>ROUND(E134*T134,2)</f>
        <v>1.26</v>
      </c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 t="s">
        <v>134</v>
      </c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</row>
    <row r="135" spans="1:60" x14ac:dyDescent="0.2">
      <c r="A135" s="174" t="s">
        <v>129</v>
      </c>
      <c r="B135" s="179" t="s">
        <v>96</v>
      </c>
      <c r="C135" s="209" t="s">
        <v>97</v>
      </c>
      <c r="D135" s="182"/>
      <c r="E135" s="186"/>
      <c r="F135" s="193"/>
      <c r="G135" s="193">
        <f>SUMIF(AE136:AE138,"&lt;&gt;NOR",G136:G138)</f>
        <v>0</v>
      </c>
      <c r="H135" s="193"/>
      <c r="I135" s="193">
        <f>SUM(I136:I138)</f>
        <v>0</v>
      </c>
      <c r="J135" s="193"/>
      <c r="K135" s="193">
        <f>SUM(K136:K138)</f>
        <v>0</v>
      </c>
      <c r="L135" s="193"/>
      <c r="M135" s="193">
        <f>SUM(M136:M138)</f>
        <v>0</v>
      </c>
      <c r="N135" s="193"/>
      <c r="O135" s="193">
        <f>SUM(O136:O138)</f>
        <v>0.02</v>
      </c>
      <c r="P135" s="193"/>
      <c r="Q135" s="193">
        <f>SUM(Q136:Q138)</f>
        <v>0</v>
      </c>
      <c r="R135" s="193"/>
      <c r="S135" s="193"/>
      <c r="T135" s="194"/>
      <c r="U135" s="193">
        <f>SUM(U136:U138)</f>
        <v>17.440000000000001</v>
      </c>
      <c r="AE135" t="s">
        <v>130</v>
      </c>
    </row>
    <row r="136" spans="1:60" outlineLevel="1" x14ac:dyDescent="0.2">
      <c r="A136" s="168">
        <v>100</v>
      </c>
      <c r="B136" s="178" t="s">
        <v>409</v>
      </c>
      <c r="C136" s="207" t="s">
        <v>410</v>
      </c>
      <c r="D136" s="180" t="s">
        <v>133</v>
      </c>
      <c r="E136" s="184">
        <v>62.5</v>
      </c>
      <c r="F136" s="190"/>
      <c r="G136" s="191">
        <f>ROUND(E136*F136,2)</f>
        <v>0</v>
      </c>
      <c r="H136" s="190"/>
      <c r="I136" s="191">
        <f>ROUND(E136*H136,2)</f>
        <v>0</v>
      </c>
      <c r="J136" s="190"/>
      <c r="K136" s="191">
        <f>ROUND(E136*J136,2)</f>
        <v>0</v>
      </c>
      <c r="L136" s="191">
        <v>21</v>
      </c>
      <c r="M136" s="191">
        <f>G136*(1+L136/100)</f>
        <v>0</v>
      </c>
      <c r="N136" s="191">
        <v>0</v>
      </c>
      <c r="O136" s="191">
        <f>ROUND(E136*N136,2)</f>
        <v>0</v>
      </c>
      <c r="P136" s="191">
        <v>0</v>
      </c>
      <c r="Q136" s="191">
        <f>ROUND(E136*P136,2)</f>
        <v>0</v>
      </c>
      <c r="R136" s="191"/>
      <c r="S136" s="191"/>
      <c r="T136" s="192">
        <v>6.9709999999999994E-2</v>
      </c>
      <c r="U136" s="191">
        <f>ROUND(E136*T136,2)</f>
        <v>4.3600000000000003</v>
      </c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 t="s">
        <v>134</v>
      </c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</row>
    <row r="137" spans="1:60" outlineLevel="1" x14ac:dyDescent="0.2">
      <c r="A137" s="168">
        <v>101</v>
      </c>
      <c r="B137" s="178" t="s">
        <v>411</v>
      </c>
      <c r="C137" s="207" t="s">
        <v>412</v>
      </c>
      <c r="D137" s="180" t="s">
        <v>133</v>
      </c>
      <c r="E137" s="184">
        <v>92.5</v>
      </c>
      <c r="F137" s="190"/>
      <c r="G137" s="191">
        <f>ROUND(E137*F137,2)</f>
        <v>0</v>
      </c>
      <c r="H137" s="190"/>
      <c r="I137" s="191">
        <f>ROUND(E137*H137,2)</f>
        <v>0</v>
      </c>
      <c r="J137" s="190"/>
      <c r="K137" s="191">
        <f>ROUND(E137*J137,2)</f>
        <v>0</v>
      </c>
      <c r="L137" s="191">
        <v>21</v>
      </c>
      <c r="M137" s="191">
        <f>G137*(1+L137/100)</f>
        <v>0</v>
      </c>
      <c r="N137" s="191">
        <v>6.9999999999999994E-5</v>
      </c>
      <c r="O137" s="191">
        <f>ROUND(E137*N137,2)</f>
        <v>0.01</v>
      </c>
      <c r="P137" s="191">
        <v>0</v>
      </c>
      <c r="Q137" s="191">
        <f>ROUND(E137*P137,2)</f>
        <v>0</v>
      </c>
      <c r="R137" s="191"/>
      <c r="S137" s="191"/>
      <c r="T137" s="192">
        <v>3.2480000000000002E-2</v>
      </c>
      <c r="U137" s="191">
        <f>ROUND(E137*T137,2)</f>
        <v>3</v>
      </c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 t="s">
        <v>134</v>
      </c>
      <c r="AF137" s="167"/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</row>
    <row r="138" spans="1:60" outlineLevel="1" x14ac:dyDescent="0.2">
      <c r="A138" s="168">
        <v>102</v>
      </c>
      <c r="B138" s="178" t="s">
        <v>413</v>
      </c>
      <c r="C138" s="207" t="s">
        <v>414</v>
      </c>
      <c r="D138" s="180" t="s">
        <v>133</v>
      </c>
      <c r="E138" s="184">
        <v>92.5</v>
      </c>
      <c r="F138" s="190"/>
      <c r="G138" s="191">
        <f>ROUND(E138*F138,2)</f>
        <v>0</v>
      </c>
      <c r="H138" s="190"/>
      <c r="I138" s="191">
        <f>ROUND(E138*H138,2)</f>
        <v>0</v>
      </c>
      <c r="J138" s="190"/>
      <c r="K138" s="191">
        <f>ROUND(E138*J138,2)</f>
        <v>0</v>
      </c>
      <c r="L138" s="191">
        <v>21</v>
      </c>
      <c r="M138" s="191">
        <f>G138*(1+L138/100)</f>
        <v>0</v>
      </c>
      <c r="N138" s="191">
        <v>1.6000000000000001E-4</v>
      </c>
      <c r="O138" s="191">
        <f>ROUND(E138*N138,2)</f>
        <v>0.01</v>
      </c>
      <c r="P138" s="191">
        <v>0</v>
      </c>
      <c r="Q138" s="191">
        <f>ROUND(E138*P138,2)</f>
        <v>0</v>
      </c>
      <c r="R138" s="191"/>
      <c r="S138" s="191"/>
      <c r="T138" s="192">
        <v>0.10902000000000001</v>
      </c>
      <c r="U138" s="191">
        <f>ROUND(E138*T138,2)</f>
        <v>10.08</v>
      </c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 t="s">
        <v>134</v>
      </c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</row>
    <row r="139" spans="1:60" x14ac:dyDescent="0.2">
      <c r="A139" s="174" t="s">
        <v>129</v>
      </c>
      <c r="B139" s="179" t="s">
        <v>98</v>
      </c>
      <c r="C139" s="209" t="s">
        <v>99</v>
      </c>
      <c r="D139" s="182"/>
      <c r="E139" s="186"/>
      <c r="F139" s="193"/>
      <c r="G139" s="193">
        <f>SUMIF(AE140:AE141,"&lt;&gt;NOR",G140:G141)</f>
        <v>0</v>
      </c>
      <c r="H139" s="193"/>
      <c r="I139" s="193">
        <f>SUM(I140:I141)</f>
        <v>0</v>
      </c>
      <c r="J139" s="193"/>
      <c r="K139" s="193">
        <f>SUM(K140:K141)</f>
        <v>0</v>
      </c>
      <c r="L139" s="193"/>
      <c r="M139" s="193">
        <f>SUM(M140:M141)</f>
        <v>0</v>
      </c>
      <c r="N139" s="193"/>
      <c r="O139" s="193">
        <f>SUM(O140:O141)</f>
        <v>0.04</v>
      </c>
      <c r="P139" s="193"/>
      <c r="Q139" s="193">
        <f>SUM(Q140:Q141)</f>
        <v>0</v>
      </c>
      <c r="R139" s="193"/>
      <c r="S139" s="193"/>
      <c r="T139" s="194"/>
      <c r="U139" s="193">
        <f>SUM(U140:U141)</f>
        <v>1.79</v>
      </c>
      <c r="AE139" t="s">
        <v>130</v>
      </c>
    </row>
    <row r="140" spans="1:60" ht="22.5" outlineLevel="1" x14ac:dyDescent="0.2">
      <c r="A140" s="168">
        <v>103</v>
      </c>
      <c r="B140" s="178" t="s">
        <v>415</v>
      </c>
      <c r="C140" s="207" t="s">
        <v>416</v>
      </c>
      <c r="D140" s="180" t="s">
        <v>133</v>
      </c>
      <c r="E140" s="184">
        <v>2.8</v>
      </c>
      <c r="F140" s="190"/>
      <c r="G140" s="191">
        <f>ROUND(E140*F140,2)</f>
        <v>0</v>
      </c>
      <c r="H140" s="190"/>
      <c r="I140" s="191">
        <f>ROUND(E140*H140,2)</f>
        <v>0</v>
      </c>
      <c r="J140" s="190"/>
      <c r="K140" s="191">
        <f>ROUND(E140*J140,2)</f>
        <v>0</v>
      </c>
      <c r="L140" s="191">
        <v>21</v>
      </c>
      <c r="M140" s="191">
        <f>G140*(1+L140/100)</f>
        <v>0</v>
      </c>
      <c r="N140" s="191">
        <v>1.285E-2</v>
      </c>
      <c r="O140" s="191">
        <f>ROUND(E140*N140,2)</f>
        <v>0.04</v>
      </c>
      <c r="P140" s="191">
        <v>0</v>
      </c>
      <c r="Q140" s="191">
        <f>ROUND(E140*P140,2)</f>
        <v>0</v>
      </c>
      <c r="R140" s="191"/>
      <c r="S140" s="191"/>
      <c r="T140" s="192">
        <v>0.63800000000000001</v>
      </c>
      <c r="U140" s="191">
        <f>ROUND(E140*T140,2)</f>
        <v>1.79</v>
      </c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 t="s">
        <v>134</v>
      </c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</row>
    <row r="141" spans="1:60" outlineLevel="1" x14ac:dyDescent="0.2">
      <c r="A141" s="168"/>
      <c r="B141" s="178"/>
      <c r="C141" s="208" t="s">
        <v>470</v>
      </c>
      <c r="D141" s="181"/>
      <c r="E141" s="185">
        <v>2.8</v>
      </c>
      <c r="F141" s="191"/>
      <c r="G141" s="191"/>
      <c r="H141" s="191"/>
      <c r="I141" s="191"/>
      <c r="J141" s="191"/>
      <c r="K141" s="191"/>
      <c r="L141" s="191"/>
      <c r="M141" s="191"/>
      <c r="N141" s="191"/>
      <c r="O141" s="191"/>
      <c r="P141" s="191"/>
      <c r="Q141" s="191"/>
      <c r="R141" s="191"/>
      <c r="S141" s="191"/>
      <c r="T141" s="192"/>
      <c r="U141" s="191"/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 t="s">
        <v>136</v>
      </c>
      <c r="AF141" s="167">
        <v>0</v>
      </c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</row>
    <row r="142" spans="1:60" x14ac:dyDescent="0.2">
      <c r="A142" s="174" t="s">
        <v>129</v>
      </c>
      <c r="B142" s="179" t="s">
        <v>100</v>
      </c>
      <c r="C142" s="209" t="s">
        <v>101</v>
      </c>
      <c r="D142" s="182"/>
      <c r="E142" s="186"/>
      <c r="F142" s="193"/>
      <c r="G142" s="193">
        <f>SUMIF(AE143:AE143,"&lt;&gt;NOR",G143:G143)</f>
        <v>0</v>
      </c>
      <c r="H142" s="193"/>
      <c r="I142" s="193">
        <f>SUM(I143:I143)</f>
        <v>0</v>
      </c>
      <c r="J142" s="193"/>
      <c r="K142" s="193">
        <f>SUM(K143:K143)</f>
        <v>0</v>
      </c>
      <c r="L142" s="193"/>
      <c r="M142" s="193">
        <f>SUM(M143:M143)</f>
        <v>0</v>
      </c>
      <c r="N142" s="193"/>
      <c r="O142" s="193">
        <f>SUM(O143:O143)</f>
        <v>0</v>
      </c>
      <c r="P142" s="193"/>
      <c r="Q142" s="193">
        <f>SUM(Q143:Q143)</f>
        <v>0</v>
      </c>
      <c r="R142" s="193"/>
      <c r="S142" s="193"/>
      <c r="T142" s="194"/>
      <c r="U142" s="193">
        <f>SUM(U143:U143)</f>
        <v>0.18</v>
      </c>
      <c r="AE142" t="s">
        <v>130</v>
      </c>
    </row>
    <row r="143" spans="1:60" outlineLevel="1" x14ac:dyDescent="0.2">
      <c r="A143" s="168">
        <v>104</v>
      </c>
      <c r="B143" s="214">
        <v>21002</v>
      </c>
      <c r="C143" s="207" t="s">
        <v>473</v>
      </c>
      <c r="D143" s="180" t="s">
        <v>472</v>
      </c>
      <c r="E143" s="184">
        <v>1</v>
      </c>
      <c r="F143" s="190"/>
      <c r="G143" s="191">
        <f t="shared" ref="G143" si="49">ROUND(E143*F143,2)</f>
        <v>0</v>
      </c>
      <c r="H143" s="190"/>
      <c r="I143" s="191">
        <f t="shared" ref="I143" si="50">ROUND(E143*H143,2)</f>
        <v>0</v>
      </c>
      <c r="J143" s="190"/>
      <c r="K143" s="191">
        <f t="shared" ref="K143" si="51">ROUND(E143*J143,2)</f>
        <v>0</v>
      </c>
      <c r="L143" s="191">
        <v>21</v>
      </c>
      <c r="M143" s="191">
        <f t="shared" ref="M143" si="52">G143*(1+L143/100)</f>
        <v>0</v>
      </c>
      <c r="N143" s="191">
        <v>4.0000000000000003E-5</v>
      </c>
      <c r="O143" s="191">
        <f t="shared" ref="O143" si="53">ROUND(E143*N143,2)</f>
        <v>0</v>
      </c>
      <c r="P143" s="191">
        <v>0</v>
      </c>
      <c r="Q143" s="191">
        <f t="shared" ref="Q143" si="54">ROUND(E143*P143,2)</f>
        <v>0</v>
      </c>
      <c r="R143" s="191"/>
      <c r="S143" s="191"/>
      <c r="T143" s="192">
        <v>0.18</v>
      </c>
      <c r="U143" s="191">
        <f t="shared" ref="U143" si="55">ROUND(E143*T143,2)</f>
        <v>0.18</v>
      </c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 t="s">
        <v>134</v>
      </c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</row>
    <row r="144" spans="1:60" x14ac:dyDescent="0.2">
      <c r="A144" s="174" t="s">
        <v>129</v>
      </c>
      <c r="B144" s="179" t="s">
        <v>102</v>
      </c>
      <c r="C144" s="209" t="s">
        <v>103</v>
      </c>
      <c r="D144" s="182"/>
      <c r="E144" s="186"/>
      <c r="F144" s="193"/>
      <c r="G144" s="193">
        <f>SUMIF(AE145:AE153,"&lt;&gt;NOR",G145:G153)</f>
        <v>0</v>
      </c>
      <c r="H144" s="193"/>
      <c r="I144" s="193">
        <f>SUM(I145:I153)</f>
        <v>0</v>
      </c>
      <c r="J144" s="193"/>
      <c r="K144" s="193">
        <f>SUM(K145:K153)</f>
        <v>0</v>
      </c>
      <c r="L144" s="193"/>
      <c r="M144" s="193">
        <f>SUM(M145:M153)</f>
        <v>0</v>
      </c>
      <c r="N144" s="193"/>
      <c r="O144" s="193">
        <f>SUM(O145:O153)</f>
        <v>0</v>
      </c>
      <c r="P144" s="193"/>
      <c r="Q144" s="193">
        <f>SUM(Q145:Q153)</f>
        <v>0</v>
      </c>
      <c r="R144" s="193"/>
      <c r="S144" s="193"/>
      <c r="T144" s="194"/>
      <c r="U144" s="193">
        <f>SUM(U145:U153)</f>
        <v>39.81</v>
      </c>
      <c r="AE144" t="s">
        <v>130</v>
      </c>
    </row>
    <row r="145" spans="1:60" outlineLevel="1" x14ac:dyDescent="0.2">
      <c r="A145" s="168">
        <v>105</v>
      </c>
      <c r="B145" s="178" t="s">
        <v>418</v>
      </c>
      <c r="C145" s="207" t="s">
        <v>419</v>
      </c>
      <c r="D145" s="180" t="s">
        <v>264</v>
      </c>
      <c r="E145" s="184">
        <v>9.4438899999999997</v>
      </c>
      <c r="F145" s="190"/>
      <c r="G145" s="191">
        <f t="shared" ref="G145:G153" si="56">ROUND(E145*F145,2)</f>
        <v>0</v>
      </c>
      <c r="H145" s="190"/>
      <c r="I145" s="191">
        <f t="shared" ref="I145:I153" si="57">ROUND(E145*H145,2)</f>
        <v>0</v>
      </c>
      <c r="J145" s="190"/>
      <c r="K145" s="191">
        <f t="shared" ref="K145:K153" si="58">ROUND(E145*J145,2)</f>
        <v>0</v>
      </c>
      <c r="L145" s="191">
        <v>21</v>
      </c>
      <c r="M145" s="191">
        <f t="shared" ref="M145:M153" si="59">G145*(1+L145/100)</f>
        <v>0</v>
      </c>
      <c r="N145" s="191">
        <v>0</v>
      </c>
      <c r="O145" s="191">
        <f t="shared" ref="O145:O153" si="60">ROUND(E145*N145,2)</f>
        <v>0</v>
      </c>
      <c r="P145" s="191">
        <v>0</v>
      </c>
      <c r="Q145" s="191">
        <f t="shared" ref="Q145:Q153" si="61">ROUND(E145*P145,2)</f>
        <v>0</v>
      </c>
      <c r="R145" s="191"/>
      <c r="S145" s="191"/>
      <c r="T145" s="192">
        <v>0.16400000000000001</v>
      </c>
      <c r="U145" s="191">
        <f t="shared" ref="U145:U153" si="62">ROUND(E145*T145,2)</f>
        <v>1.55</v>
      </c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 t="s">
        <v>420</v>
      </c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</row>
    <row r="146" spans="1:60" outlineLevel="1" x14ac:dyDescent="0.2">
      <c r="A146" s="168">
        <v>106</v>
      </c>
      <c r="B146" s="178" t="s">
        <v>421</v>
      </c>
      <c r="C146" s="207" t="s">
        <v>422</v>
      </c>
      <c r="D146" s="180" t="s">
        <v>264</v>
      </c>
      <c r="E146" s="184">
        <v>9.4438899999999997</v>
      </c>
      <c r="F146" s="190"/>
      <c r="G146" s="191">
        <f t="shared" si="56"/>
        <v>0</v>
      </c>
      <c r="H146" s="190"/>
      <c r="I146" s="191">
        <f t="shared" si="57"/>
        <v>0</v>
      </c>
      <c r="J146" s="190"/>
      <c r="K146" s="191">
        <f t="shared" si="58"/>
        <v>0</v>
      </c>
      <c r="L146" s="191">
        <v>21</v>
      </c>
      <c r="M146" s="191">
        <f t="shared" si="59"/>
        <v>0</v>
      </c>
      <c r="N146" s="191">
        <v>0</v>
      </c>
      <c r="O146" s="191">
        <f t="shared" si="60"/>
        <v>0</v>
      </c>
      <c r="P146" s="191">
        <v>0</v>
      </c>
      <c r="Q146" s="191">
        <f t="shared" si="61"/>
        <v>0</v>
      </c>
      <c r="R146" s="191"/>
      <c r="S146" s="191"/>
      <c r="T146" s="192">
        <v>0</v>
      </c>
      <c r="U146" s="191">
        <f t="shared" si="62"/>
        <v>0</v>
      </c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 t="s">
        <v>420</v>
      </c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</row>
    <row r="147" spans="1:60" outlineLevel="1" x14ac:dyDescent="0.2">
      <c r="A147" s="168">
        <v>107</v>
      </c>
      <c r="B147" s="178" t="s">
        <v>423</v>
      </c>
      <c r="C147" s="207" t="s">
        <v>424</v>
      </c>
      <c r="D147" s="180" t="s">
        <v>264</v>
      </c>
      <c r="E147" s="184">
        <v>9.4438899999999997</v>
      </c>
      <c r="F147" s="190"/>
      <c r="G147" s="191">
        <f t="shared" si="56"/>
        <v>0</v>
      </c>
      <c r="H147" s="190"/>
      <c r="I147" s="191">
        <f t="shared" si="57"/>
        <v>0</v>
      </c>
      <c r="J147" s="190"/>
      <c r="K147" s="191">
        <f t="shared" si="58"/>
        <v>0</v>
      </c>
      <c r="L147" s="191">
        <v>21</v>
      </c>
      <c r="M147" s="191">
        <f t="shared" si="59"/>
        <v>0</v>
      </c>
      <c r="N147" s="191">
        <v>0</v>
      </c>
      <c r="O147" s="191">
        <f t="shared" si="60"/>
        <v>0</v>
      </c>
      <c r="P147" s="191">
        <v>0</v>
      </c>
      <c r="Q147" s="191">
        <f t="shared" si="61"/>
        <v>0</v>
      </c>
      <c r="R147" s="191"/>
      <c r="S147" s="191"/>
      <c r="T147" s="192">
        <v>0.85799999999999998</v>
      </c>
      <c r="U147" s="191">
        <f t="shared" si="62"/>
        <v>8.1</v>
      </c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 t="s">
        <v>420</v>
      </c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</row>
    <row r="148" spans="1:60" outlineLevel="1" x14ac:dyDescent="0.2">
      <c r="A148" s="168">
        <v>108</v>
      </c>
      <c r="B148" s="178" t="s">
        <v>425</v>
      </c>
      <c r="C148" s="207" t="s">
        <v>426</v>
      </c>
      <c r="D148" s="180" t="s">
        <v>264</v>
      </c>
      <c r="E148" s="184">
        <v>9.4438899999999997</v>
      </c>
      <c r="F148" s="190"/>
      <c r="G148" s="191">
        <f t="shared" si="56"/>
        <v>0</v>
      </c>
      <c r="H148" s="190"/>
      <c r="I148" s="191">
        <f t="shared" si="57"/>
        <v>0</v>
      </c>
      <c r="J148" s="190"/>
      <c r="K148" s="191">
        <f t="shared" si="58"/>
        <v>0</v>
      </c>
      <c r="L148" s="191">
        <v>21</v>
      </c>
      <c r="M148" s="191">
        <f t="shared" si="59"/>
        <v>0</v>
      </c>
      <c r="N148" s="191">
        <v>0</v>
      </c>
      <c r="O148" s="191">
        <f t="shared" si="60"/>
        <v>0</v>
      </c>
      <c r="P148" s="191">
        <v>0</v>
      </c>
      <c r="Q148" s="191">
        <f t="shared" si="61"/>
        <v>0</v>
      </c>
      <c r="R148" s="191"/>
      <c r="S148" s="191"/>
      <c r="T148" s="192">
        <v>0.68799999999999994</v>
      </c>
      <c r="U148" s="191">
        <f t="shared" si="62"/>
        <v>6.5</v>
      </c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 t="s">
        <v>420</v>
      </c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</row>
    <row r="149" spans="1:60" outlineLevel="1" x14ac:dyDescent="0.2">
      <c r="A149" s="168">
        <v>109</v>
      </c>
      <c r="B149" s="178" t="s">
        <v>427</v>
      </c>
      <c r="C149" s="207" t="s">
        <v>428</v>
      </c>
      <c r="D149" s="180" t="s">
        <v>264</v>
      </c>
      <c r="E149" s="184">
        <v>9.4438899999999997</v>
      </c>
      <c r="F149" s="190"/>
      <c r="G149" s="191">
        <f t="shared" si="56"/>
        <v>0</v>
      </c>
      <c r="H149" s="190"/>
      <c r="I149" s="191">
        <f t="shared" si="57"/>
        <v>0</v>
      </c>
      <c r="J149" s="190"/>
      <c r="K149" s="191">
        <f t="shared" si="58"/>
        <v>0</v>
      </c>
      <c r="L149" s="191">
        <v>21</v>
      </c>
      <c r="M149" s="191">
        <f t="shared" si="59"/>
        <v>0</v>
      </c>
      <c r="N149" s="191">
        <v>0</v>
      </c>
      <c r="O149" s="191">
        <f t="shared" si="60"/>
        <v>0</v>
      </c>
      <c r="P149" s="191">
        <v>0</v>
      </c>
      <c r="Q149" s="191">
        <f t="shared" si="61"/>
        <v>0</v>
      </c>
      <c r="R149" s="191"/>
      <c r="S149" s="191"/>
      <c r="T149" s="192">
        <v>2.0089999999999999</v>
      </c>
      <c r="U149" s="191">
        <f t="shared" si="62"/>
        <v>18.97</v>
      </c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 t="s">
        <v>420</v>
      </c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</row>
    <row r="150" spans="1:60" ht="22.5" outlineLevel="1" x14ac:dyDescent="0.2">
      <c r="A150" s="168">
        <v>110</v>
      </c>
      <c r="B150" s="178" t="s">
        <v>429</v>
      </c>
      <c r="C150" s="207" t="s">
        <v>430</v>
      </c>
      <c r="D150" s="180" t="s">
        <v>264</v>
      </c>
      <c r="E150" s="184">
        <v>9.4438899999999997</v>
      </c>
      <c r="F150" s="190"/>
      <c r="G150" s="191">
        <f t="shared" si="56"/>
        <v>0</v>
      </c>
      <c r="H150" s="190"/>
      <c r="I150" s="191">
        <f t="shared" si="57"/>
        <v>0</v>
      </c>
      <c r="J150" s="190"/>
      <c r="K150" s="191">
        <f t="shared" si="58"/>
        <v>0</v>
      </c>
      <c r="L150" s="191">
        <v>21</v>
      </c>
      <c r="M150" s="191">
        <f t="shared" si="59"/>
        <v>0</v>
      </c>
      <c r="N150" s="191">
        <v>0</v>
      </c>
      <c r="O150" s="191">
        <f t="shared" si="60"/>
        <v>0</v>
      </c>
      <c r="P150" s="191">
        <v>0</v>
      </c>
      <c r="Q150" s="191">
        <f t="shared" si="61"/>
        <v>0</v>
      </c>
      <c r="R150" s="191"/>
      <c r="S150" s="191"/>
      <c r="T150" s="192">
        <v>0.49</v>
      </c>
      <c r="U150" s="191">
        <f t="shared" si="62"/>
        <v>4.63</v>
      </c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 t="s">
        <v>420</v>
      </c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</row>
    <row r="151" spans="1:60" outlineLevel="1" x14ac:dyDescent="0.2">
      <c r="A151" s="168">
        <v>111</v>
      </c>
      <c r="B151" s="178" t="s">
        <v>431</v>
      </c>
      <c r="C151" s="207" t="s">
        <v>432</v>
      </c>
      <c r="D151" s="180" t="s">
        <v>264</v>
      </c>
      <c r="E151" s="184">
        <v>9.4438899999999997</v>
      </c>
      <c r="F151" s="190"/>
      <c r="G151" s="191">
        <f t="shared" si="56"/>
        <v>0</v>
      </c>
      <c r="H151" s="190"/>
      <c r="I151" s="191">
        <f t="shared" si="57"/>
        <v>0</v>
      </c>
      <c r="J151" s="190"/>
      <c r="K151" s="191">
        <f t="shared" si="58"/>
        <v>0</v>
      </c>
      <c r="L151" s="191">
        <v>21</v>
      </c>
      <c r="M151" s="191">
        <f t="shared" si="59"/>
        <v>0</v>
      </c>
      <c r="N151" s="191">
        <v>0</v>
      </c>
      <c r="O151" s="191">
        <f t="shared" si="60"/>
        <v>0</v>
      </c>
      <c r="P151" s="191">
        <v>0</v>
      </c>
      <c r="Q151" s="191">
        <f t="shared" si="61"/>
        <v>0</v>
      </c>
      <c r="R151" s="191"/>
      <c r="S151" s="191"/>
      <c r="T151" s="192">
        <v>0</v>
      </c>
      <c r="U151" s="191">
        <f t="shared" si="62"/>
        <v>0</v>
      </c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 t="s">
        <v>420</v>
      </c>
      <c r="AF151" s="167"/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</row>
    <row r="152" spans="1:60" outlineLevel="1" x14ac:dyDescent="0.2">
      <c r="A152" s="168">
        <v>112</v>
      </c>
      <c r="B152" s="178" t="s">
        <v>433</v>
      </c>
      <c r="C152" s="207" t="s">
        <v>434</v>
      </c>
      <c r="D152" s="180" t="s">
        <v>264</v>
      </c>
      <c r="E152" s="184">
        <v>9.4438899999999997</v>
      </c>
      <c r="F152" s="190"/>
      <c r="G152" s="191">
        <f t="shared" si="56"/>
        <v>0</v>
      </c>
      <c r="H152" s="190"/>
      <c r="I152" s="191">
        <f t="shared" si="57"/>
        <v>0</v>
      </c>
      <c r="J152" s="190"/>
      <c r="K152" s="191">
        <f t="shared" si="58"/>
        <v>0</v>
      </c>
      <c r="L152" s="191">
        <v>21</v>
      </c>
      <c r="M152" s="191">
        <f t="shared" si="59"/>
        <v>0</v>
      </c>
      <c r="N152" s="191">
        <v>0</v>
      </c>
      <c r="O152" s="191">
        <f t="shared" si="60"/>
        <v>0</v>
      </c>
      <c r="P152" s="191">
        <v>0</v>
      </c>
      <c r="Q152" s="191">
        <f t="shared" si="61"/>
        <v>0</v>
      </c>
      <c r="R152" s="191"/>
      <c r="S152" s="191"/>
      <c r="T152" s="192">
        <v>0</v>
      </c>
      <c r="U152" s="191">
        <f t="shared" si="62"/>
        <v>0</v>
      </c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 t="s">
        <v>420</v>
      </c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</row>
    <row r="153" spans="1:60" outlineLevel="1" x14ac:dyDescent="0.2">
      <c r="A153" s="168">
        <v>113</v>
      </c>
      <c r="B153" s="178" t="s">
        <v>435</v>
      </c>
      <c r="C153" s="207" t="s">
        <v>436</v>
      </c>
      <c r="D153" s="180" t="s">
        <v>264</v>
      </c>
      <c r="E153" s="184">
        <v>9.4438899999999997</v>
      </c>
      <c r="F153" s="190"/>
      <c r="G153" s="191">
        <f t="shared" si="56"/>
        <v>0</v>
      </c>
      <c r="H153" s="190"/>
      <c r="I153" s="191">
        <f t="shared" si="57"/>
        <v>0</v>
      </c>
      <c r="J153" s="190"/>
      <c r="K153" s="191">
        <f t="shared" si="58"/>
        <v>0</v>
      </c>
      <c r="L153" s="191">
        <v>21</v>
      </c>
      <c r="M153" s="191">
        <f t="shared" si="59"/>
        <v>0</v>
      </c>
      <c r="N153" s="191">
        <v>0</v>
      </c>
      <c r="O153" s="191">
        <f t="shared" si="60"/>
        <v>0</v>
      </c>
      <c r="P153" s="191">
        <v>0</v>
      </c>
      <c r="Q153" s="191">
        <f t="shared" si="61"/>
        <v>0</v>
      </c>
      <c r="R153" s="191"/>
      <c r="S153" s="191"/>
      <c r="T153" s="192">
        <v>6.0000000000000001E-3</v>
      </c>
      <c r="U153" s="191">
        <f t="shared" si="62"/>
        <v>0.06</v>
      </c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 t="s">
        <v>420</v>
      </c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</row>
    <row r="154" spans="1:60" x14ac:dyDescent="0.2">
      <c r="A154" s="174" t="s">
        <v>129</v>
      </c>
      <c r="B154" s="179" t="s">
        <v>105</v>
      </c>
      <c r="C154" s="209" t="s">
        <v>29</v>
      </c>
      <c r="D154" s="182"/>
      <c r="E154" s="186"/>
      <c r="F154" s="193"/>
      <c r="G154" s="193">
        <f>SUMIF(AE155:AE156,"&lt;&gt;NOR",G155:G156)</f>
        <v>0</v>
      </c>
      <c r="H154" s="193"/>
      <c r="I154" s="193">
        <f>SUM(I155:I156)</f>
        <v>0</v>
      </c>
      <c r="J154" s="193"/>
      <c r="K154" s="193">
        <f>SUM(K155:K156)</f>
        <v>0</v>
      </c>
      <c r="L154" s="193"/>
      <c r="M154" s="193">
        <f>SUM(M155:M156)</f>
        <v>0</v>
      </c>
      <c r="N154" s="193"/>
      <c r="O154" s="193">
        <f>SUM(O155:O156)</f>
        <v>0</v>
      </c>
      <c r="P154" s="193"/>
      <c r="Q154" s="193">
        <f>SUM(Q155:Q156)</f>
        <v>0</v>
      </c>
      <c r="R154" s="193"/>
      <c r="S154" s="193"/>
      <c r="T154" s="194"/>
      <c r="U154" s="193">
        <f>SUM(U155:U156)</f>
        <v>0</v>
      </c>
      <c r="AE154" t="s">
        <v>130</v>
      </c>
    </row>
    <row r="155" spans="1:60" outlineLevel="1" x14ac:dyDescent="0.2">
      <c r="A155" s="168">
        <v>114</v>
      </c>
      <c r="B155" s="178" t="s">
        <v>437</v>
      </c>
      <c r="C155" s="207" t="s">
        <v>438</v>
      </c>
      <c r="D155" s="180" t="s">
        <v>439</v>
      </c>
      <c r="E155" s="184">
        <v>1</v>
      </c>
      <c r="F155" s="190"/>
      <c r="G155" s="191">
        <f>ROUND(E155*F155,2)</f>
        <v>0</v>
      </c>
      <c r="H155" s="190"/>
      <c r="I155" s="191">
        <f>ROUND(E155*H155,2)</f>
        <v>0</v>
      </c>
      <c r="J155" s="190"/>
      <c r="K155" s="191">
        <f>ROUND(E155*J155,2)</f>
        <v>0</v>
      </c>
      <c r="L155" s="191">
        <v>21</v>
      </c>
      <c r="M155" s="191">
        <f>G155*(1+L155/100)</f>
        <v>0</v>
      </c>
      <c r="N155" s="191">
        <v>0</v>
      </c>
      <c r="O155" s="191">
        <f>ROUND(E155*N155,2)</f>
        <v>0</v>
      </c>
      <c r="P155" s="191">
        <v>0</v>
      </c>
      <c r="Q155" s="191">
        <f>ROUND(E155*P155,2)</f>
        <v>0</v>
      </c>
      <c r="R155" s="191"/>
      <c r="S155" s="191"/>
      <c r="T155" s="192">
        <v>0</v>
      </c>
      <c r="U155" s="191">
        <f>ROUND(E155*T155,2)</f>
        <v>0</v>
      </c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 t="s">
        <v>440</v>
      </c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</row>
    <row r="156" spans="1:60" outlineLevel="1" x14ac:dyDescent="0.2">
      <c r="A156" s="168">
        <v>115</v>
      </c>
      <c r="B156" s="178" t="s">
        <v>441</v>
      </c>
      <c r="C156" s="207" t="s">
        <v>442</v>
      </c>
      <c r="D156" s="180" t="s">
        <v>439</v>
      </c>
      <c r="E156" s="184">
        <v>1</v>
      </c>
      <c r="F156" s="190"/>
      <c r="G156" s="191">
        <f>ROUND(E156*F156,2)</f>
        <v>0</v>
      </c>
      <c r="H156" s="190"/>
      <c r="I156" s="191">
        <f>ROUND(E156*H156,2)</f>
        <v>0</v>
      </c>
      <c r="J156" s="190"/>
      <c r="K156" s="191">
        <f>ROUND(E156*J156,2)</f>
        <v>0</v>
      </c>
      <c r="L156" s="191">
        <v>21</v>
      </c>
      <c r="M156" s="191">
        <f>G156*(1+L156/100)</f>
        <v>0</v>
      </c>
      <c r="N156" s="191">
        <v>0</v>
      </c>
      <c r="O156" s="191">
        <f>ROUND(E156*N156,2)</f>
        <v>0</v>
      </c>
      <c r="P156" s="191">
        <v>0</v>
      </c>
      <c r="Q156" s="191">
        <f>ROUND(E156*P156,2)</f>
        <v>0</v>
      </c>
      <c r="R156" s="191"/>
      <c r="S156" s="191"/>
      <c r="T156" s="192">
        <v>0</v>
      </c>
      <c r="U156" s="191">
        <f>ROUND(E156*T156,2)</f>
        <v>0</v>
      </c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 t="s">
        <v>443</v>
      </c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</row>
    <row r="157" spans="1:60" x14ac:dyDescent="0.2">
      <c r="A157" s="174" t="s">
        <v>129</v>
      </c>
      <c r="B157" s="179" t="s">
        <v>106</v>
      </c>
      <c r="C157" s="209" t="s">
        <v>30</v>
      </c>
      <c r="D157" s="182"/>
      <c r="E157" s="186"/>
      <c r="F157" s="193"/>
      <c r="G157" s="193">
        <f>SUMIF(AE158:AE158,"&lt;&gt;NOR",G158:G158)</f>
        <v>30000</v>
      </c>
      <c r="H157" s="193"/>
      <c r="I157" s="193">
        <f>SUM(I158:I158)</f>
        <v>0</v>
      </c>
      <c r="J157" s="193"/>
      <c r="K157" s="193">
        <f>SUM(K158:K158)</f>
        <v>0</v>
      </c>
      <c r="L157" s="193"/>
      <c r="M157" s="193">
        <f>SUM(M158:M158)</f>
        <v>36300</v>
      </c>
      <c r="N157" s="193"/>
      <c r="O157" s="193">
        <f>SUM(O158:O158)</f>
        <v>0</v>
      </c>
      <c r="P157" s="193"/>
      <c r="Q157" s="193">
        <f>SUM(Q158:Q158)</f>
        <v>0</v>
      </c>
      <c r="R157" s="193"/>
      <c r="S157" s="193"/>
      <c r="T157" s="194"/>
      <c r="U157" s="193">
        <f>SUM(U158:U158)</f>
        <v>0</v>
      </c>
      <c r="AE157" t="s">
        <v>130</v>
      </c>
    </row>
    <row r="158" spans="1:60" outlineLevel="1" x14ac:dyDescent="0.2">
      <c r="A158" s="195">
        <v>116</v>
      </c>
      <c r="B158" s="196" t="s">
        <v>444</v>
      </c>
      <c r="C158" s="210" t="s">
        <v>445</v>
      </c>
      <c r="D158" s="197" t="s">
        <v>439</v>
      </c>
      <c r="E158" s="198">
        <v>1</v>
      </c>
      <c r="F158" s="199">
        <v>30000</v>
      </c>
      <c r="G158" s="200">
        <f>ROUND(E158*F158,2)</f>
        <v>30000</v>
      </c>
      <c r="H158" s="199"/>
      <c r="I158" s="200">
        <f>ROUND(E158*H158,2)</f>
        <v>0</v>
      </c>
      <c r="J158" s="199"/>
      <c r="K158" s="200">
        <f>ROUND(E158*J158,2)</f>
        <v>0</v>
      </c>
      <c r="L158" s="200">
        <v>21</v>
      </c>
      <c r="M158" s="200">
        <f>G158*(1+L158/100)</f>
        <v>36300</v>
      </c>
      <c r="N158" s="200">
        <v>0</v>
      </c>
      <c r="O158" s="200">
        <f>ROUND(E158*N158,2)</f>
        <v>0</v>
      </c>
      <c r="P158" s="200">
        <v>0</v>
      </c>
      <c r="Q158" s="200">
        <f>ROUND(E158*P158,2)</f>
        <v>0</v>
      </c>
      <c r="R158" s="200"/>
      <c r="S158" s="200"/>
      <c r="T158" s="201">
        <v>0</v>
      </c>
      <c r="U158" s="200">
        <f>ROUND(E158*T158,2)</f>
        <v>0</v>
      </c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 t="s">
        <v>443</v>
      </c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</row>
    <row r="159" spans="1:60" x14ac:dyDescent="0.2">
      <c r="A159" s="6"/>
      <c r="B159" s="7" t="s">
        <v>446</v>
      </c>
      <c r="C159" s="211" t="s">
        <v>446</v>
      </c>
      <c r="D159" s="9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AC159">
        <v>15</v>
      </c>
      <c r="AD159">
        <v>21</v>
      </c>
    </row>
    <row r="160" spans="1:60" x14ac:dyDescent="0.2">
      <c r="A160" s="202"/>
      <c r="B160" s="203" t="s">
        <v>31</v>
      </c>
      <c r="C160" s="212" t="s">
        <v>446</v>
      </c>
      <c r="D160" s="204"/>
      <c r="E160" s="205"/>
      <c r="F160" s="205"/>
      <c r="G160" s="206">
        <f>G7+G17+G20+G25+G27+G29+G31+G48+G55+G65+G78+G98+G104+G112+G119+G133+G135+G139+G142+G144+G154+G157</f>
        <v>30000</v>
      </c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AC160">
        <f>SUMIF(L7:L158,AC159,G7:G158)</f>
        <v>0</v>
      </c>
      <c r="AD160">
        <f>SUMIF(L7:L158,AD159,G7:G158)</f>
        <v>30000</v>
      </c>
      <c r="AE160" t="s">
        <v>447</v>
      </c>
    </row>
    <row r="161" spans="1:31" x14ac:dyDescent="0.2">
      <c r="A161" s="6"/>
      <c r="B161" s="7" t="s">
        <v>446</v>
      </c>
      <c r="C161" s="211" t="s">
        <v>446</v>
      </c>
      <c r="D161" s="9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6"/>
      <c r="B162" s="7" t="s">
        <v>446</v>
      </c>
      <c r="C162" s="211" t="s">
        <v>446</v>
      </c>
      <c r="D162" s="9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279" t="s">
        <v>448</v>
      </c>
      <c r="B163" s="279"/>
      <c r="C163" s="280"/>
      <c r="D163" s="9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A164" s="260"/>
      <c r="B164" s="261"/>
      <c r="C164" s="262"/>
      <c r="D164" s="261"/>
      <c r="E164" s="261"/>
      <c r="F164" s="261"/>
      <c r="G164" s="263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AE164" t="s">
        <v>449</v>
      </c>
    </row>
    <row r="165" spans="1:31" x14ac:dyDescent="0.2">
      <c r="A165" s="264"/>
      <c r="B165" s="265"/>
      <c r="C165" s="266"/>
      <c r="D165" s="265"/>
      <c r="E165" s="265"/>
      <c r="F165" s="265"/>
      <c r="G165" s="267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">
      <c r="A166" s="264"/>
      <c r="B166" s="265"/>
      <c r="C166" s="266"/>
      <c r="D166" s="265"/>
      <c r="E166" s="265"/>
      <c r="F166" s="265"/>
      <c r="G166" s="267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31" x14ac:dyDescent="0.2">
      <c r="A167" s="264"/>
      <c r="B167" s="265"/>
      <c r="C167" s="266"/>
      <c r="D167" s="265"/>
      <c r="E167" s="265"/>
      <c r="F167" s="265"/>
      <c r="G167" s="267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31" x14ac:dyDescent="0.2">
      <c r="A168" s="268"/>
      <c r="B168" s="269"/>
      <c r="C168" s="270"/>
      <c r="D168" s="269"/>
      <c r="E168" s="269"/>
      <c r="F168" s="269"/>
      <c r="G168" s="271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31" x14ac:dyDescent="0.2">
      <c r="A169" s="6"/>
      <c r="B169" s="7" t="s">
        <v>446</v>
      </c>
      <c r="C169" s="211" t="s">
        <v>446</v>
      </c>
      <c r="D169" s="9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31" x14ac:dyDescent="0.2">
      <c r="C170" s="213"/>
      <c r="D170" s="162"/>
      <c r="AE170" t="s">
        <v>450</v>
      </c>
    </row>
    <row r="171" spans="1:31" x14ac:dyDescent="0.2">
      <c r="D171" s="162"/>
    </row>
    <row r="172" spans="1:31" x14ac:dyDescent="0.2">
      <c r="D172" s="162"/>
    </row>
    <row r="173" spans="1:31" x14ac:dyDescent="0.2">
      <c r="D173" s="162"/>
    </row>
    <row r="174" spans="1:31" x14ac:dyDescent="0.2">
      <c r="D174" s="162"/>
    </row>
    <row r="175" spans="1:31" x14ac:dyDescent="0.2">
      <c r="D175" s="162"/>
    </row>
    <row r="176" spans="1:31" x14ac:dyDescent="0.2">
      <c r="D176" s="162"/>
    </row>
    <row r="177" spans="4:4" x14ac:dyDescent="0.2">
      <c r="D177" s="162"/>
    </row>
    <row r="178" spans="4:4" x14ac:dyDescent="0.2">
      <c r="D178" s="162"/>
    </row>
    <row r="179" spans="4:4" x14ac:dyDescent="0.2">
      <c r="D179" s="162"/>
    </row>
    <row r="180" spans="4:4" x14ac:dyDescent="0.2">
      <c r="D180" s="162"/>
    </row>
    <row r="181" spans="4:4" x14ac:dyDescent="0.2">
      <c r="D181" s="162"/>
    </row>
    <row r="182" spans="4:4" x14ac:dyDescent="0.2">
      <c r="D182" s="162"/>
    </row>
    <row r="183" spans="4:4" x14ac:dyDescent="0.2">
      <c r="D183" s="162"/>
    </row>
    <row r="184" spans="4:4" x14ac:dyDescent="0.2">
      <c r="D184" s="162"/>
    </row>
    <row r="185" spans="4:4" x14ac:dyDescent="0.2">
      <c r="D185" s="162"/>
    </row>
    <row r="186" spans="4:4" x14ac:dyDescent="0.2">
      <c r="D186" s="162"/>
    </row>
    <row r="187" spans="4:4" x14ac:dyDescent="0.2">
      <c r="D187" s="162"/>
    </row>
    <row r="188" spans="4:4" x14ac:dyDescent="0.2">
      <c r="D188" s="162"/>
    </row>
    <row r="189" spans="4:4" x14ac:dyDescent="0.2">
      <c r="D189" s="162"/>
    </row>
    <row r="190" spans="4:4" x14ac:dyDescent="0.2">
      <c r="D190" s="162"/>
    </row>
    <row r="191" spans="4:4" x14ac:dyDescent="0.2">
      <c r="D191" s="162"/>
    </row>
    <row r="192" spans="4:4" x14ac:dyDescent="0.2">
      <c r="D192" s="162"/>
    </row>
    <row r="193" spans="4:4" x14ac:dyDescent="0.2">
      <c r="D193" s="162"/>
    </row>
    <row r="194" spans="4:4" x14ac:dyDescent="0.2">
      <c r="D194" s="162"/>
    </row>
    <row r="195" spans="4:4" x14ac:dyDescent="0.2">
      <c r="D195" s="162"/>
    </row>
    <row r="196" spans="4:4" x14ac:dyDescent="0.2">
      <c r="D196" s="162"/>
    </row>
    <row r="197" spans="4:4" x14ac:dyDescent="0.2">
      <c r="D197" s="162"/>
    </row>
    <row r="198" spans="4:4" x14ac:dyDescent="0.2">
      <c r="D198" s="162"/>
    </row>
    <row r="199" spans="4:4" x14ac:dyDescent="0.2">
      <c r="D199" s="162"/>
    </row>
    <row r="200" spans="4:4" x14ac:dyDescent="0.2">
      <c r="D200" s="162"/>
    </row>
    <row r="201" spans="4:4" x14ac:dyDescent="0.2">
      <c r="D201" s="162"/>
    </row>
    <row r="202" spans="4:4" x14ac:dyDescent="0.2">
      <c r="D202" s="162"/>
    </row>
    <row r="203" spans="4:4" x14ac:dyDescent="0.2">
      <c r="D203" s="162"/>
    </row>
    <row r="204" spans="4:4" x14ac:dyDescent="0.2">
      <c r="D204" s="162"/>
    </row>
    <row r="205" spans="4:4" x14ac:dyDescent="0.2">
      <c r="D205" s="162"/>
    </row>
    <row r="206" spans="4:4" x14ac:dyDescent="0.2">
      <c r="D206" s="162"/>
    </row>
    <row r="207" spans="4:4" x14ac:dyDescent="0.2">
      <c r="D207" s="162"/>
    </row>
    <row r="208" spans="4:4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</sheetData>
  <mergeCells count="6">
    <mergeCell ref="A164:G168"/>
    <mergeCell ref="A1:G1"/>
    <mergeCell ref="C2:G2"/>
    <mergeCell ref="C3:G3"/>
    <mergeCell ref="C4:G4"/>
    <mergeCell ref="A163:C16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005-1 005-01 Pol</vt:lpstr>
      <vt:lpstr>005-1 005-02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'005-1 005-01 Pol'!Oblast_tisku</vt:lpstr>
      <vt:lpstr>'005-1 005-02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hojgr</cp:lastModifiedBy>
  <cp:lastPrinted>2014-02-28T09:52:57Z</cp:lastPrinted>
  <dcterms:created xsi:type="dcterms:W3CDTF">2009-04-08T07:15:50Z</dcterms:created>
  <dcterms:modified xsi:type="dcterms:W3CDTF">2016-08-12T07:28:56Z</dcterms:modified>
</cp:coreProperties>
</file>